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Z:\위원회\3. 과학영재선발위원회\제33회\1. 공지사항 게시글\"/>
    </mc:Choice>
  </mc:AlternateContent>
  <workbookProtection workbookAlgorithmName="SHA-512" workbookHashValue="9a3ksssNlcV2mrYbUSt8gI5RuF1BV2wwZBohL72SUMIiYf7TtggLD1B7IWS3fXK4CYFtpjT+hjmu7jAwPTIx7A==" workbookSaltValue="+yn5VnATtJJR8Sc74zm8cw==" workbookSpinCount="100000" lockStructure="1"/>
  <bookViews>
    <workbookView xWindow="-120" yWindow="-120" windowWidth="29040" windowHeight="15720" tabRatio="909" firstSheet="2" activeTab="2"/>
  </bookViews>
  <sheets>
    <sheet name="기준표" sheetId="2" state="veryHidden" r:id="rId1"/>
    <sheet name="환산평균 산출(원본)" sheetId="19" state="veryHidden" r:id="rId2"/>
    <sheet name="환산평균 산출" sheetId="21" r:id="rId3"/>
  </sheets>
  <definedNames>
    <definedName name="_xlnm._FilterDatabase" localSheetId="2" hidden="1">'환산평균 산출'!$D$5:$K$35</definedName>
    <definedName name="_xlnm._FilterDatabase" localSheetId="1" hidden="1">'환산평균 산출(원본)'!$D$5:$K$35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1" l="1"/>
  <c r="J35" i="21"/>
  <c r="K34" i="21"/>
  <c r="J34" i="21"/>
  <c r="K33" i="21"/>
  <c r="J33" i="21"/>
  <c r="K32" i="21"/>
  <c r="J32" i="21"/>
  <c r="K31" i="21"/>
  <c r="J31" i="21"/>
  <c r="K30" i="21"/>
  <c r="J30" i="21"/>
  <c r="K29" i="21"/>
  <c r="J29" i="21"/>
  <c r="K28" i="21"/>
  <c r="J28" i="21"/>
  <c r="K27" i="21"/>
  <c r="J27" i="21"/>
  <c r="K26" i="21"/>
  <c r="J26" i="21"/>
  <c r="K25" i="21"/>
  <c r="J25" i="21"/>
  <c r="K24" i="21"/>
  <c r="J24" i="21"/>
  <c r="K23" i="21"/>
  <c r="J23" i="21"/>
  <c r="K22" i="21"/>
  <c r="J22" i="21"/>
  <c r="K21" i="21"/>
  <c r="J21" i="21"/>
  <c r="K20" i="21"/>
  <c r="J20" i="21"/>
  <c r="K19" i="21"/>
  <c r="J19" i="21"/>
  <c r="K18" i="21"/>
  <c r="J18" i="21"/>
  <c r="K17" i="21"/>
  <c r="J17" i="21"/>
  <c r="K16" i="21"/>
  <c r="J16" i="21"/>
  <c r="K15" i="21"/>
  <c r="J15" i="21"/>
  <c r="K14" i="21"/>
  <c r="J14" i="21"/>
  <c r="K13" i="21"/>
  <c r="J13" i="21"/>
  <c r="K12" i="21"/>
  <c r="J12" i="21"/>
  <c r="K11" i="21"/>
  <c r="J11" i="21"/>
  <c r="K10" i="21"/>
  <c r="J10" i="21"/>
  <c r="K9" i="21"/>
  <c r="J9" i="21"/>
  <c r="K8" i="21"/>
  <c r="J8" i="21"/>
  <c r="K7" i="21"/>
  <c r="J7" i="21"/>
  <c r="K6" i="21"/>
  <c r="J6" i="21"/>
  <c r="K35" i="19"/>
  <c r="J35" i="19"/>
  <c r="K34" i="19"/>
  <c r="J34" i="19"/>
  <c r="K33" i="19"/>
  <c r="J33" i="19"/>
  <c r="P32" i="19"/>
  <c r="K32" i="19"/>
  <c r="J32" i="19"/>
  <c r="P31" i="19"/>
  <c r="K31" i="19"/>
  <c r="J31" i="19"/>
  <c r="K30" i="19"/>
  <c r="J30" i="19"/>
  <c r="K29" i="19"/>
  <c r="J29" i="19"/>
  <c r="K28" i="19"/>
  <c r="J28" i="19"/>
  <c r="K27" i="19"/>
  <c r="J27" i="19"/>
  <c r="K26" i="19"/>
  <c r="J26" i="19"/>
  <c r="K25" i="19"/>
  <c r="J25" i="19"/>
  <c r="K24" i="19"/>
  <c r="J24" i="19"/>
  <c r="P23" i="19"/>
  <c r="K23" i="19"/>
  <c r="J23" i="19"/>
  <c r="K22" i="19"/>
  <c r="J22" i="19"/>
  <c r="K21" i="19"/>
  <c r="J21" i="19"/>
  <c r="K20" i="19"/>
  <c r="J20" i="19"/>
  <c r="K19" i="19"/>
  <c r="J19" i="19"/>
  <c r="K18" i="19"/>
  <c r="J18" i="19"/>
  <c r="K17" i="19"/>
  <c r="J17" i="19"/>
  <c r="K16" i="19"/>
  <c r="J16" i="19"/>
  <c r="K15" i="19"/>
  <c r="J15" i="19"/>
  <c r="K14" i="19"/>
  <c r="J14" i="19"/>
  <c r="K13" i="19"/>
  <c r="J13" i="19"/>
  <c r="K12" i="19"/>
  <c r="J12" i="19"/>
  <c r="K11" i="19"/>
  <c r="J11" i="19"/>
  <c r="K10" i="19"/>
  <c r="J10" i="19"/>
  <c r="K9" i="19"/>
  <c r="J9" i="19"/>
  <c r="K8" i="19"/>
  <c r="J8" i="19"/>
  <c r="P14" i="19" s="1"/>
  <c r="K7" i="19"/>
  <c r="J7" i="19"/>
  <c r="K6" i="19"/>
  <c r="J6" i="19"/>
  <c r="P30" i="19" s="1"/>
  <c r="P32" i="21" l="1"/>
  <c r="P31" i="21"/>
  <c r="P23" i="21"/>
  <c r="P7" i="21"/>
  <c r="P30" i="21"/>
  <c r="P8" i="21"/>
  <c r="P15" i="21"/>
  <c r="P24" i="21"/>
  <c r="P14" i="21"/>
  <c r="P40" i="21"/>
  <c r="P16" i="21"/>
  <c r="P39" i="21"/>
  <c r="P46" i="21"/>
  <c r="P38" i="21"/>
  <c r="P47" i="21"/>
  <c r="P6" i="21"/>
  <c r="P22" i="21"/>
  <c r="P48" i="21"/>
  <c r="P7" i="19"/>
  <c r="P24" i="19"/>
  <c r="P8" i="19"/>
  <c r="Q34" i="19"/>
  <c r="P15" i="19"/>
  <c r="P16" i="19"/>
  <c r="P38" i="19"/>
  <c r="P40" i="19"/>
  <c r="P39" i="19"/>
  <c r="P46" i="19"/>
  <c r="P47" i="19"/>
  <c r="P6" i="19"/>
  <c r="P22" i="19"/>
  <c r="P48" i="19"/>
  <c r="Q34" i="21" l="1"/>
  <c r="Q26" i="21"/>
  <c r="Q18" i="21"/>
  <c r="Q10" i="21"/>
  <c r="Q42" i="21"/>
  <c r="Q50" i="21"/>
  <c r="Q10" i="19"/>
  <c r="Q26" i="19"/>
  <c r="Q18" i="19"/>
  <c r="Q50" i="19"/>
  <c r="Q42" i="19"/>
</calcChain>
</file>

<file path=xl/sharedStrings.xml><?xml version="1.0" encoding="utf-8"?>
<sst xmlns="http://schemas.openxmlformats.org/spreadsheetml/2006/main" count="125" uniqueCount="42">
  <si>
    <t>학년</t>
    <phoneticPr fontId="1" type="noConversion"/>
  </si>
  <si>
    <t>학기</t>
    <phoneticPr fontId="1" type="noConversion"/>
  </si>
  <si>
    <t>교과명</t>
    <phoneticPr fontId="1" type="noConversion"/>
  </si>
  <si>
    <t>과목명</t>
    <phoneticPr fontId="1" type="noConversion"/>
  </si>
  <si>
    <t>석차등급</t>
    <phoneticPr fontId="1" type="noConversion"/>
  </si>
  <si>
    <t>점수</t>
    <phoneticPr fontId="1" type="noConversion"/>
  </si>
  <si>
    <t>등급</t>
    <phoneticPr fontId="1" type="noConversion"/>
  </si>
  <si>
    <t>반영비율</t>
    <phoneticPr fontId="1" type="noConversion"/>
  </si>
  <si>
    <t>수학</t>
    <phoneticPr fontId="1" type="noConversion"/>
  </si>
  <si>
    <t>연번</t>
    <phoneticPr fontId="1" type="noConversion"/>
  </si>
  <si>
    <t>학기별 환산평균</t>
    <phoneticPr fontId="1" type="noConversion"/>
  </si>
  <si>
    <t>전 학년 환산평균</t>
    <phoneticPr fontId="1" type="noConversion"/>
  </si>
  <si>
    <t>영어</t>
    <phoneticPr fontId="1" type="noConversion"/>
  </si>
  <si>
    <t>출력부분</t>
    <phoneticPr fontId="1" type="noConversion"/>
  </si>
  <si>
    <t>국어</t>
    <phoneticPr fontId="1" type="noConversion"/>
  </si>
  <si>
    <t>국어 I</t>
    <phoneticPr fontId="1" type="noConversion"/>
  </si>
  <si>
    <t>수학 I</t>
    <phoneticPr fontId="1" type="noConversion"/>
  </si>
  <si>
    <t>과학</t>
    <phoneticPr fontId="1" type="noConversion"/>
  </si>
  <si>
    <t>이수단위</t>
    <phoneticPr fontId="1" type="noConversion"/>
  </si>
  <si>
    <t>표 1. 등급 점수</t>
    <phoneticPr fontId="1" type="noConversion"/>
  </si>
  <si>
    <t>단위×등급점수</t>
    <phoneticPr fontId="1" type="noConversion"/>
  </si>
  <si>
    <t xml:space="preserve">단위×석차등급 </t>
    <phoneticPr fontId="1" type="noConversion"/>
  </si>
  <si>
    <t>전 학년 평균등급</t>
    <phoneticPr fontId="1" type="noConversion"/>
  </si>
  <si>
    <t>화학 I</t>
    <phoneticPr fontId="1" type="noConversion"/>
  </si>
  <si>
    <t>입력부분(김00-고교명)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</si>
  <si>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</si>
  <si>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</si>
  <si>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</si>
  <si>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</si>
  <si>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</si>
  <si>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</si>
  <si>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</si>
  <si>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국어</t>
    <phoneticPr fontId="1" type="noConversion"/>
  </si>
  <si>
    <t xml:space="preserve">실용영어 II </t>
  </si>
  <si>
    <t>실용영어Ⅰ</t>
    <phoneticPr fontId="1" type="noConversion"/>
  </si>
  <si>
    <t>문학</t>
    <phoneticPr fontId="1" type="noConversion"/>
  </si>
  <si>
    <t>물리</t>
    <phoneticPr fontId="1" type="noConversion"/>
  </si>
  <si>
    <t>국어 II</t>
    <phoneticPr fontId="1" type="noConversion"/>
  </si>
  <si>
    <t>미적분 II</t>
    <phoneticPr fontId="1" type="noConversion"/>
  </si>
  <si>
    <t>미적분 I</t>
    <phoneticPr fontId="1" type="noConversion"/>
  </si>
  <si>
    <t>물리 II</t>
    <phoneticPr fontId="1" type="noConversion"/>
  </si>
  <si>
    <t>국어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</si>
</sst>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8" fillId="6" borderId="7" xfId="0" applyNumberFormat="1" applyFont="1" applyFill="1" applyBorder="1" applyAlignment="1">
      <alignment horizontal="center" vertical="center"/>
    </xf>
    <xf numFmtId="0" fontId="8" fillId="6" borderId="8" xfId="0" applyNumberFormat="1" applyFont="1" applyFill="1" applyBorder="1" applyAlignment="1">
      <alignment horizontal="center" vertical="center"/>
    </xf>
    <xf numFmtId="0" fontId="8" fillId="6" borderId="9" xfId="0" applyNumberFormat="1" applyFont="1" applyFill="1" applyBorder="1" applyAlignment="1">
      <alignment horizontal="center" vertical="center"/>
    </xf>
    <xf numFmtId="0" fontId="3" fillId="5" borderId="10" xfId="0" applyNumberFormat="1" applyFont="1" applyFill="1" applyBorder="1" applyAlignment="1">
      <alignment horizontal="center" vertical="center"/>
    </xf>
    <xf numFmtId="176" fontId="3" fillId="5" borderId="11" xfId="0" applyNumberFormat="1" applyFont="1" applyFill="1" applyBorder="1" applyAlignment="1">
      <alignment horizontal="center" vertical="center"/>
    </xf>
    <xf numFmtId="0" fontId="3" fillId="5" borderId="12" xfId="0" applyNumberFormat="1" applyFont="1" applyFill="1" applyBorder="1" applyAlignment="1">
      <alignment horizontal="center" vertical="center"/>
    </xf>
    <xf numFmtId="0" fontId="3" fillId="5" borderId="13" xfId="0" applyNumberFormat="1" applyFont="1" applyFill="1" applyBorder="1" applyAlignment="1">
      <alignment horizontal="center" vertical="center"/>
    </xf>
    <xf numFmtId="176" fontId="3" fillId="5" borderId="13" xfId="0" applyNumberFormat="1" applyFont="1" applyFill="1" applyBorder="1" applyAlignment="1">
      <alignment horizontal="center" vertical="center"/>
    </xf>
    <xf numFmtId="176" fontId="3" fillId="5" borderId="14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8" fillId="6" borderId="7" xfId="0" applyNumberFormat="1" applyFont="1" applyFill="1" applyBorder="1" applyAlignment="1" applyProtection="1">
      <alignment horizontal="center" vertical="center"/>
    </xf>
    <xf numFmtId="0" fontId="8" fillId="6" borderId="8" xfId="0" applyNumberFormat="1" applyFont="1" applyFill="1" applyBorder="1" applyAlignment="1" applyProtection="1">
      <alignment horizontal="center" vertical="center"/>
    </xf>
    <xf numFmtId="0" fontId="8" fillId="6" borderId="9" xfId="0" applyNumberFormat="1" applyFont="1" applyFill="1" applyBorder="1" applyAlignment="1" applyProtection="1">
      <alignment horizontal="center" vertical="center"/>
    </xf>
    <xf numFmtId="0" fontId="3" fillId="5" borderId="10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176" fontId="3" fillId="5" borderId="2" xfId="0" applyNumberFormat="1" applyFont="1" applyFill="1" applyBorder="1" applyAlignment="1" applyProtection="1">
      <alignment horizontal="center" vertical="center"/>
    </xf>
    <xf numFmtId="176" fontId="3" fillId="5" borderId="11" xfId="0" applyNumberFormat="1" applyFont="1" applyFill="1" applyBorder="1" applyAlignment="1" applyProtection="1">
      <alignment horizontal="center" vertical="center"/>
    </xf>
    <xf numFmtId="0" fontId="3" fillId="5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5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/>
    </xf>
    <xf numFmtId="0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center" vertical="center"/>
    </xf>
    <xf numFmtId="0" fontId="6" fillId="3" borderId="17" xfId="0" applyNumberFormat="1" applyFont="1" applyFill="1" applyBorder="1" applyAlignment="1">
      <alignment horizontal="center" vertical="center"/>
    </xf>
    <xf numFmtId="0" fontId="6" fillId="3" borderId="18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>
      <alignment horizontal="center" vertical="center"/>
    </xf>
    <xf numFmtId="0" fontId="6" fillId="3" borderId="20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20" xfId="0" applyNumberFormat="1" applyFont="1" applyFill="1" applyBorder="1" applyAlignment="1" applyProtection="1">
      <alignment horizontal="center" vertical="center"/>
    </xf>
    <xf numFmtId="1" fontId="4" fillId="2" borderId="5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</xf>
  </cellXfs>
  <cellStyles count="1">
    <cellStyle name="표준" xfId="0" builtinId="0"/>
  </cellStyles>
  <dxfs count="4"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B2:C11" totalsRowShown="0" headerRowDxfId="3" dataDxfId="2">
  <autoFilter ref="B2:C11"/>
  <tableColumns count="2">
    <tableColumn id="1" name="등급" dataDxfId="1"/>
    <tableColumn id="2" name="점수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11"/>
  <sheetViews>
    <sheetView workbookViewId="0">
      <selection activeCell="C15" sqref="C15"/>
    </sheetView>
  </sheetViews>
  <sheetFormatPr defaultRowHeight="16.5" x14ac:dyDescent="0.3"/>
  <cols>
    <col min="2" max="3" width="18.625" customWidth="1"/>
  </cols>
  <sheetData>
    <row r="1" spans="2:5" ht="33" customHeight="1" x14ac:dyDescent="0.3">
      <c r="B1" t="s">
        <v>19</v>
      </c>
    </row>
    <row r="2" spans="2:5" ht="33.75" customHeight="1" x14ac:dyDescent="0.3">
      <c r="B2" s="1" t="s">
        <v>6</v>
      </c>
      <c r="C2" s="1" t="s">
        <v>5</v>
      </c>
    </row>
    <row r="3" spans="2:5" ht="33.75" customHeight="1" x14ac:dyDescent="0.3">
      <c r="B3" s="1">
        <v>1</v>
      </c>
      <c r="C3" s="1">
        <v>100</v>
      </c>
      <c r="E3" s="2" t="s">
        <v>25</v>
      </c>
    </row>
    <row r="4" spans="2:5" ht="33.75" customHeight="1" x14ac:dyDescent="0.3">
      <c r="B4" s="1">
        <v>2</v>
      </c>
      <c r="C4" s="1">
        <v>70</v>
      </c>
      <c r="E4" s="2" t="s">
        <v>26</v>
      </c>
    </row>
    <row r="5" spans="2:5" ht="33.75" customHeight="1" x14ac:dyDescent="0.3">
      <c r="B5" s="1">
        <v>3</v>
      </c>
      <c r="C5" s="1">
        <v>50</v>
      </c>
      <c r="E5" s="2" t="s">
        <v>27</v>
      </c>
    </row>
    <row r="6" spans="2:5" ht="33.75" customHeight="1" x14ac:dyDescent="0.3">
      <c r="B6" s="1">
        <v>4</v>
      </c>
      <c r="C6" s="1">
        <v>20</v>
      </c>
      <c r="E6" s="2" t="s">
        <v>28</v>
      </c>
    </row>
    <row r="7" spans="2:5" ht="33.75" customHeight="1" x14ac:dyDescent="0.3">
      <c r="B7" s="1">
        <v>5</v>
      </c>
      <c r="C7" s="1">
        <v>8</v>
      </c>
      <c r="E7" s="2"/>
    </row>
    <row r="8" spans="2:5" ht="33.75" customHeight="1" x14ac:dyDescent="0.3">
      <c r="B8" s="1">
        <v>6</v>
      </c>
      <c r="C8" s="1">
        <v>0</v>
      </c>
      <c r="E8" s="2"/>
    </row>
    <row r="9" spans="2:5" ht="33.75" customHeight="1" x14ac:dyDescent="0.3">
      <c r="B9" s="1">
        <v>7</v>
      </c>
      <c r="C9" s="1">
        <v>0</v>
      </c>
    </row>
    <row r="10" spans="2:5" ht="33.75" customHeight="1" x14ac:dyDescent="0.3">
      <c r="B10" s="1">
        <v>8</v>
      </c>
      <c r="C10" s="1">
        <v>0</v>
      </c>
    </row>
    <row r="11" spans="2:5" ht="33.75" customHeight="1" x14ac:dyDescent="0.3">
      <c r="B11" s="1">
        <v>9</v>
      </c>
      <c r="C11" s="1">
        <v>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Q52"/>
  <sheetViews>
    <sheetView zoomScale="55" zoomScaleNormal="55" workbookViewId="0">
      <selection activeCell="F18" sqref="F18"/>
    </sheetView>
  </sheetViews>
  <sheetFormatPr defaultRowHeight="16.5" x14ac:dyDescent="0.3"/>
  <cols>
    <col min="1" max="1" width="3.5" style="2" customWidth="1"/>
    <col min="2" max="5" width="8.25" style="2" customWidth="1"/>
    <col min="6" max="6" width="17.75" style="2" customWidth="1"/>
    <col min="7" max="8" width="9.375" style="2" customWidth="1"/>
    <col min="9" max="9" width="7.75" style="2" customWidth="1"/>
    <col min="10" max="10" width="15.25" style="2" bestFit="1" customWidth="1"/>
    <col min="11" max="11" width="14.625" style="2" customWidth="1"/>
    <col min="12" max="13" width="3.5" style="2" customWidth="1"/>
    <col min="14" max="15" width="6.875" style="2" customWidth="1"/>
    <col min="16" max="17" width="16.75" style="2" customWidth="1"/>
    <col min="18" max="18" width="6.25" style="2" bestFit="1" customWidth="1"/>
    <col min="19" max="19" width="15.125" style="2" customWidth="1"/>
    <col min="20" max="20" width="6.25" style="2" bestFit="1" customWidth="1"/>
    <col min="21" max="16384" width="9" style="2"/>
  </cols>
  <sheetData>
    <row r="1" spans="2:17" x14ac:dyDescent="0.3">
      <c r="B1" s="44" t="s">
        <v>24</v>
      </c>
      <c r="C1" s="44"/>
      <c r="D1" s="44"/>
      <c r="E1" s="44"/>
      <c r="F1" s="44"/>
      <c r="G1" s="44"/>
      <c r="H1" s="44"/>
      <c r="N1" s="44" t="s">
        <v>13</v>
      </c>
      <c r="O1" s="44"/>
      <c r="P1" s="44"/>
      <c r="Q1" s="44"/>
    </row>
    <row r="2" spans="2:17" x14ac:dyDescent="0.3">
      <c r="B2" s="44"/>
      <c r="C2" s="44"/>
      <c r="D2" s="44"/>
      <c r="E2" s="44"/>
      <c r="F2" s="44"/>
      <c r="G2" s="44"/>
      <c r="H2" s="44"/>
      <c r="N2" s="44"/>
      <c r="O2" s="44"/>
      <c r="P2" s="44"/>
      <c r="Q2" s="44"/>
    </row>
    <row r="3" spans="2:17" x14ac:dyDescent="0.3">
      <c r="B3" s="44"/>
      <c r="C3" s="44"/>
      <c r="D3" s="44"/>
      <c r="E3" s="44"/>
      <c r="F3" s="44"/>
      <c r="G3" s="44"/>
      <c r="H3" s="44"/>
      <c r="N3" s="44"/>
      <c r="O3" s="44"/>
      <c r="P3" s="44"/>
      <c r="Q3" s="44"/>
    </row>
    <row r="4" spans="2:17" ht="17.25" thickBot="1" x14ac:dyDescent="0.35"/>
    <row r="5" spans="2:17" ht="27" customHeight="1" x14ac:dyDescent="0.3">
      <c r="B5" s="18" t="s">
        <v>9</v>
      </c>
      <c r="C5" s="18" t="s">
        <v>0</v>
      </c>
      <c r="D5" s="18" t="s">
        <v>1</v>
      </c>
      <c r="E5" s="18" t="s">
        <v>2</v>
      </c>
      <c r="F5" s="18" t="s">
        <v>3</v>
      </c>
      <c r="G5" s="18" t="s">
        <v>18</v>
      </c>
      <c r="H5" s="18" t="s">
        <v>4</v>
      </c>
      <c r="J5" s="2" t="s">
        <v>21</v>
      </c>
      <c r="K5" s="2" t="s">
        <v>20</v>
      </c>
      <c r="N5" s="7" t="s">
        <v>0</v>
      </c>
      <c r="O5" s="8" t="s">
        <v>1</v>
      </c>
      <c r="P5" s="8" t="s">
        <v>10</v>
      </c>
      <c r="Q5" s="9" t="s">
        <v>7</v>
      </c>
    </row>
    <row r="6" spans="2:17" ht="27" customHeight="1" x14ac:dyDescent="0.3">
      <c r="B6" s="3">
        <v>1</v>
      </c>
      <c r="C6" s="16">
        <v>1</v>
      </c>
      <c r="D6" s="16">
        <v>1</v>
      </c>
      <c r="E6" s="16" t="s">
        <v>32</v>
      </c>
      <c r="F6" s="3" t="s">
        <v>15</v>
      </c>
      <c r="G6" s="3">
        <v>4</v>
      </c>
      <c r="H6" s="3"/>
      <c r="J6" s="2">
        <f>G6*H6</f>
        <v>0</v>
      </c>
      <c r="K6" s="2">
        <f>_xlfn.IFNA((G6*VLOOKUP(H6,기준표!B:C,2,0)),0)</f>
        <v>0</v>
      </c>
      <c r="N6" s="10">
        <v>1</v>
      </c>
      <c r="O6" s="5">
        <v>1</v>
      </c>
      <c r="P6" s="6">
        <f>(SUMPRODUCT(($C$6:$C$35=N6)*($D$6:$D$35=O6)*(($E$6:$E$35="국어")+($E$6:$E$35="영어")+($E$6:$E$35="수학")+($E$6:$E$35="과학"))*($K$6:$K$35)))/(SUMPRODUCT(($C$6:$C$35=N6)*($D$6:$D$35=O6)*(($E$6:$E$35="국어")+($E$6:$E$35="영어")+($E$6:$E$35="수학")+($E$6:$E$35="과학"))*($G$6:$G$35)))</f>
        <v>0</v>
      </c>
      <c r="Q6" s="11">
        <v>0.2</v>
      </c>
    </row>
    <row r="7" spans="2:17" ht="27" customHeight="1" x14ac:dyDescent="0.3">
      <c r="B7" s="3">
        <v>2</v>
      </c>
      <c r="C7" s="16">
        <v>1</v>
      </c>
      <c r="D7" s="16">
        <v>1</v>
      </c>
      <c r="E7" s="16" t="s">
        <v>29</v>
      </c>
      <c r="F7" s="3" t="s">
        <v>34</v>
      </c>
      <c r="G7" s="3">
        <v>3</v>
      </c>
      <c r="H7" s="3"/>
      <c r="J7" s="2">
        <f t="shared" ref="J7:J35" si="0">G7*H7</f>
        <v>0</v>
      </c>
      <c r="K7" s="2">
        <f>_xlfn.IFNA((G7*VLOOKUP(H7,기준표!B:C,2,0)),0)</f>
        <v>0</v>
      </c>
      <c r="N7" s="10">
        <v>1</v>
      </c>
      <c r="O7" s="5">
        <v>2</v>
      </c>
      <c r="P7" s="6">
        <f t="shared" ref="P7:P8" si="1">(SUMPRODUCT(($C$6:$C$35=N7)*($D$6:$D$35=O7)*(($E$6:$E$35="국어")+($E$6:$E$35="영어")+($E$6:$E$35="수학")+($E$6:$E$35="과학"))*($K$6:$K$35)))/(SUMPRODUCT(($C$6:$C$35=N7)*($D$6:$D$35=O7)*(($E$6:$E$35="국어")+($E$6:$E$35="영어")+($E$6:$E$35="수학")+($E$6:$E$35="과학"))*($G$6:$G$35)))</f>
        <v>0</v>
      </c>
      <c r="Q7" s="11">
        <v>0.3</v>
      </c>
    </row>
    <row r="8" spans="2:17" ht="27" customHeight="1" thickBot="1" x14ac:dyDescent="0.35">
      <c r="B8" s="3">
        <v>3</v>
      </c>
      <c r="C8" s="16">
        <v>1</v>
      </c>
      <c r="D8" s="16">
        <v>1</v>
      </c>
      <c r="E8" s="16" t="s">
        <v>30</v>
      </c>
      <c r="F8" s="3" t="s">
        <v>16</v>
      </c>
      <c r="G8" s="3">
        <v>5</v>
      </c>
      <c r="H8" s="3"/>
      <c r="J8" s="2">
        <f t="shared" si="0"/>
        <v>0</v>
      </c>
      <c r="K8" s="2">
        <f>_xlfn.IFNA((G8*VLOOKUP(H8,기준표!B:C,2,0)),0)</f>
        <v>0</v>
      </c>
      <c r="N8" s="12">
        <v>2</v>
      </c>
      <c r="O8" s="13">
        <v>1</v>
      </c>
      <c r="P8" s="14">
        <f t="shared" si="1"/>
        <v>0</v>
      </c>
      <c r="Q8" s="15">
        <v>0.5</v>
      </c>
    </row>
    <row r="9" spans="2:17" ht="27" customHeight="1" thickBot="1" x14ac:dyDescent="0.35">
      <c r="B9" s="3">
        <v>4</v>
      </c>
      <c r="C9" s="16">
        <v>1</v>
      </c>
      <c r="D9" s="16">
        <v>1</v>
      </c>
      <c r="E9" s="16" t="s">
        <v>31</v>
      </c>
      <c r="F9" s="3" t="s">
        <v>36</v>
      </c>
      <c r="G9" s="3">
        <v>3</v>
      </c>
      <c r="H9" s="3"/>
      <c r="J9" s="2">
        <f t="shared" si="0"/>
        <v>0</v>
      </c>
      <c r="K9" s="2">
        <f>_xlfn.IFNA((G9*VLOOKUP(H9,기준표!B:C,2,0)),0)</f>
        <v>0</v>
      </c>
    </row>
    <row r="10" spans="2:17" ht="27" customHeight="1" thickTop="1" thickBot="1" x14ac:dyDescent="0.35">
      <c r="B10" s="3">
        <v>5</v>
      </c>
      <c r="C10" s="16">
        <v>1</v>
      </c>
      <c r="D10" s="16">
        <v>2</v>
      </c>
      <c r="E10" s="16" t="s">
        <v>32</v>
      </c>
      <c r="F10" s="3" t="s">
        <v>35</v>
      </c>
      <c r="G10" s="3">
        <v>4</v>
      </c>
      <c r="H10" s="3"/>
      <c r="J10" s="2">
        <f t="shared" si="0"/>
        <v>0</v>
      </c>
      <c r="K10" s="2">
        <f>_xlfn.IFNA((G10*VLOOKUP(H10,기준표!B:C,2,0)),0)</f>
        <v>0</v>
      </c>
      <c r="N10" s="43" t="s">
        <v>11</v>
      </c>
      <c r="O10" s="43"/>
      <c r="P10" s="43"/>
      <c r="Q10" s="41" t="str">
        <f>ROUND(((P6*Q6)+(P7*Q7)+(P8*Q8)),0)&amp;"점"</f>
        <v>0점</v>
      </c>
    </row>
    <row r="11" spans="2:17" ht="27" customHeight="1" thickTop="1" thickBot="1" x14ac:dyDescent="0.35">
      <c r="B11" s="3">
        <v>6</v>
      </c>
      <c r="C11" s="16">
        <v>1</v>
      </c>
      <c r="D11" s="16">
        <v>2</v>
      </c>
      <c r="E11" s="16" t="s">
        <v>29</v>
      </c>
      <c r="F11" s="3" t="s">
        <v>33</v>
      </c>
      <c r="G11" s="3">
        <v>3</v>
      </c>
      <c r="H11" s="3"/>
      <c r="J11" s="2">
        <f t="shared" si="0"/>
        <v>0</v>
      </c>
      <c r="K11" s="2">
        <f>_xlfn.IFNA((G11*VLOOKUP(H11,기준표!B:C,2,0)),0)</f>
        <v>0</v>
      </c>
      <c r="N11" s="43"/>
      <c r="O11" s="43"/>
      <c r="P11" s="43"/>
      <c r="Q11" s="42"/>
    </row>
    <row r="12" spans="2:17" ht="27" customHeight="1" thickTop="1" thickBot="1" x14ac:dyDescent="0.35">
      <c r="B12" s="3">
        <v>7</v>
      </c>
      <c r="C12" s="16">
        <v>1</v>
      </c>
      <c r="D12" s="16">
        <v>2</v>
      </c>
      <c r="E12" s="16" t="s">
        <v>30</v>
      </c>
      <c r="F12" s="3" t="s">
        <v>39</v>
      </c>
      <c r="G12" s="3">
        <v>2</v>
      </c>
      <c r="H12" s="3"/>
      <c r="J12" s="2">
        <f t="shared" si="0"/>
        <v>0</v>
      </c>
      <c r="K12" s="2">
        <f>_xlfn.IFNA((G12*VLOOKUP(H12,기준표!B:C,2,0)),0)</f>
        <v>0</v>
      </c>
    </row>
    <row r="13" spans="2:17" ht="27" customHeight="1" x14ac:dyDescent="0.3">
      <c r="B13" s="3">
        <v>8</v>
      </c>
      <c r="C13" s="16">
        <v>1</v>
      </c>
      <c r="D13" s="16">
        <v>2</v>
      </c>
      <c r="E13" s="16" t="s">
        <v>31</v>
      </c>
      <c r="F13" s="3" t="s">
        <v>23</v>
      </c>
      <c r="G13" s="3">
        <v>3</v>
      </c>
      <c r="H13" s="3"/>
      <c r="J13" s="2">
        <f t="shared" si="0"/>
        <v>0</v>
      </c>
      <c r="K13" s="2">
        <f>_xlfn.IFNA((G13*VLOOKUP(H13,기준표!B:C,2,0)),0)</f>
        <v>0</v>
      </c>
      <c r="N13" s="7" t="s">
        <v>0</v>
      </c>
      <c r="O13" s="8" t="s">
        <v>1</v>
      </c>
      <c r="P13" s="8" t="s">
        <v>10</v>
      </c>
      <c r="Q13" s="9" t="s">
        <v>7</v>
      </c>
    </row>
    <row r="14" spans="2:17" ht="27" customHeight="1" x14ac:dyDescent="0.3">
      <c r="B14" s="3">
        <v>9</v>
      </c>
      <c r="C14" s="16">
        <v>2</v>
      </c>
      <c r="D14" s="16">
        <v>1</v>
      </c>
      <c r="E14" s="16" t="s">
        <v>32</v>
      </c>
      <c r="F14" s="3" t="s">
        <v>37</v>
      </c>
      <c r="G14" s="3">
        <v>3</v>
      </c>
      <c r="H14" s="3"/>
      <c r="J14" s="2">
        <f t="shared" si="0"/>
        <v>0</v>
      </c>
      <c r="K14" s="2">
        <f>_xlfn.IFNA((G14*VLOOKUP(H14,기준표!B:C,2,0)),0)</f>
        <v>0</v>
      </c>
      <c r="N14" s="10">
        <v>1</v>
      </c>
      <c r="O14" s="5">
        <v>1</v>
      </c>
      <c r="P14" s="6">
        <f>(SUMPRODUCT(($C$6:$C$35=N14)*($D$6:$D$35=O14)*($E$6:$E$35="수학")*($J$6:$J$35)))/(SUMPRODUCT(($C$6:$C$35=N14)*($D$6:$D$35=O14)*($E$6:$E$35="수학")*($G$6:$G$35)))</f>
        <v>0</v>
      </c>
      <c r="Q14" s="11">
        <v>0.2</v>
      </c>
    </row>
    <row r="15" spans="2:17" ht="27" customHeight="1" x14ac:dyDescent="0.3">
      <c r="B15" s="3">
        <v>10</v>
      </c>
      <c r="C15" s="16">
        <v>2</v>
      </c>
      <c r="D15" s="16">
        <v>1</v>
      </c>
      <c r="E15" s="16" t="s">
        <v>29</v>
      </c>
      <c r="F15" s="3" t="s">
        <v>33</v>
      </c>
      <c r="G15" s="3">
        <v>3</v>
      </c>
      <c r="H15" s="3"/>
      <c r="J15" s="2">
        <f t="shared" si="0"/>
        <v>0</v>
      </c>
      <c r="K15" s="2">
        <f>_xlfn.IFNA((G15*VLOOKUP(H15,기준표!B:C,2,0)),0)</f>
        <v>0</v>
      </c>
      <c r="N15" s="10">
        <v>1</v>
      </c>
      <c r="O15" s="5">
        <v>2</v>
      </c>
      <c r="P15" s="6">
        <f>(SUMPRODUCT(($C$6:$C$35=N15)*($D$6:$D$35=O15)*($E$6:$E$35="수학")*($J$6:$J$35)))/(SUMPRODUCT(($C$6:$C$35=N15)*($D$6:$D$35=O15)*($E$6:$E$35="수학")*($G$6:$G$35)))</f>
        <v>0</v>
      </c>
      <c r="Q15" s="11">
        <v>0.3</v>
      </c>
    </row>
    <row r="16" spans="2:17" ht="27" customHeight="1" thickBot="1" x14ac:dyDescent="0.35">
      <c r="B16" s="3">
        <v>11</v>
      </c>
      <c r="C16" s="16">
        <v>2</v>
      </c>
      <c r="D16" s="16">
        <v>1</v>
      </c>
      <c r="E16" s="16" t="s">
        <v>30</v>
      </c>
      <c r="F16" s="3" t="s">
        <v>38</v>
      </c>
      <c r="G16" s="3">
        <v>3</v>
      </c>
      <c r="H16" s="3"/>
      <c r="J16" s="2">
        <f t="shared" si="0"/>
        <v>0</v>
      </c>
      <c r="K16" s="2">
        <f>_xlfn.IFNA((G16*VLOOKUP(H16,기준표!B:C,2,0)),0)</f>
        <v>0</v>
      </c>
      <c r="N16" s="12">
        <v>2</v>
      </c>
      <c r="O16" s="13">
        <v>1</v>
      </c>
      <c r="P16" s="6">
        <f>(SUMPRODUCT(($C$6:$C$35=N16)*($D$6:$D$35=O16)*($E$6:$E$35="수학")*($J$6:$J$35)))/(SUMPRODUCT(($C$6:$C$35=N16)*($D$6:$D$35=O16)*($E$6:$E$35="수학")*($G$6:$G$35)))</f>
        <v>0</v>
      </c>
      <c r="Q16" s="15">
        <v>0.5</v>
      </c>
    </row>
    <row r="17" spans="2:17" ht="27" customHeight="1" thickBot="1" x14ac:dyDescent="0.35">
      <c r="B17" s="3">
        <v>12</v>
      </c>
      <c r="C17" s="16">
        <v>2</v>
      </c>
      <c r="D17" s="16">
        <v>1</v>
      </c>
      <c r="E17" s="16" t="s">
        <v>31</v>
      </c>
      <c r="F17" s="3" t="s">
        <v>40</v>
      </c>
      <c r="G17" s="3">
        <v>3</v>
      </c>
      <c r="H17" s="3"/>
      <c r="J17" s="2">
        <f t="shared" si="0"/>
        <v>0</v>
      </c>
      <c r="K17" s="2">
        <f>_xlfn.IFNA((G17*VLOOKUP(H17,기준표!B:C,2,0)),0)</f>
        <v>0</v>
      </c>
    </row>
    <row r="18" spans="2:17" ht="27" customHeight="1" thickTop="1" x14ac:dyDescent="0.3">
      <c r="B18" s="3">
        <v>13</v>
      </c>
      <c r="C18" s="16"/>
      <c r="D18" s="16"/>
      <c r="E18" s="16"/>
      <c r="F18" s="3"/>
      <c r="G18" s="3"/>
      <c r="H18" s="3"/>
      <c r="J18" s="2">
        <f t="shared" si="0"/>
        <v>0</v>
      </c>
      <c r="K18" s="2">
        <f>_xlfn.IFNA((G18*VLOOKUP(H18,기준표!B:C,2,0)),0)</f>
        <v>0</v>
      </c>
      <c r="N18" s="35" t="s">
        <v>8</v>
      </c>
      <c r="O18" s="36"/>
      <c r="P18" s="37"/>
      <c r="Q18" s="41" t="str">
        <f>ROUND(((P14*Q14)+(P15*Q15)+(P16*Q16)),1)&amp;"등급"</f>
        <v>0등급</v>
      </c>
    </row>
    <row r="19" spans="2:17" ht="27" customHeight="1" thickBot="1" x14ac:dyDescent="0.35">
      <c r="B19" s="3">
        <v>14</v>
      </c>
      <c r="C19" s="16"/>
      <c r="D19" s="16"/>
      <c r="E19" s="16"/>
      <c r="F19" s="3"/>
      <c r="G19" s="3"/>
      <c r="H19" s="3"/>
      <c r="J19" s="2">
        <f t="shared" si="0"/>
        <v>0</v>
      </c>
      <c r="K19" s="2">
        <f>_xlfn.IFNA((G19*VLOOKUP(H19,기준표!B:C,2,0)),0)</f>
        <v>0</v>
      </c>
      <c r="N19" s="38"/>
      <c r="O19" s="39"/>
      <c r="P19" s="40"/>
      <c r="Q19" s="42"/>
    </row>
    <row r="20" spans="2:17" ht="27" customHeight="1" thickTop="1" thickBot="1" x14ac:dyDescent="0.35">
      <c r="B20" s="3">
        <v>15</v>
      </c>
      <c r="C20" s="16"/>
      <c r="D20" s="16"/>
      <c r="E20" s="16"/>
      <c r="F20" s="3"/>
      <c r="G20" s="3"/>
      <c r="H20" s="3"/>
      <c r="J20" s="2">
        <f t="shared" si="0"/>
        <v>0</v>
      </c>
      <c r="K20" s="2">
        <f>_xlfn.IFNA((G20*VLOOKUP(H20,기준표!B:C,2,0)),0)</f>
        <v>0</v>
      </c>
    </row>
    <row r="21" spans="2:17" ht="27" customHeight="1" x14ac:dyDescent="0.3">
      <c r="B21" s="3">
        <v>16</v>
      </c>
      <c r="C21" s="3"/>
      <c r="D21" s="3"/>
      <c r="E21" s="3"/>
      <c r="F21" s="3"/>
      <c r="G21" s="3"/>
      <c r="H21" s="3"/>
      <c r="J21" s="2">
        <f t="shared" si="0"/>
        <v>0</v>
      </c>
      <c r="K21" s="2">
        <f>_xlfn.IFNA((G21*VLOOKUP(H21,기준표!B:C,2,0)),0)</f>
        <v>0</v>
      </c>
      <c r="N21" s="7" t="s">
        <v>0</v>
      </c>
      <c r="O21" s="8" t="s">
        <v>1</v>
      </c>
      <c r="P21" s="8" t="s">
        <v>10</v>
      </c>
      <c r="Q21" s="9" t="s">
        <v>7</v>
      </c>
    </row>
    <row r="22" spans="2:17" ht="27" customHeight="1" x14ac:dyDescent="0.3">
      <c r="B22" s="3">
        <v>17</v>
      </c>
      <c r="C22" s="3"/>
      <c r="D22" s="3"/>
      <c r="E22" s="3"/>
      <c r="F22" s="3"/>
      <c r="G22" s="3"/>
      <c r="H22" s="3"/>
      <c r="J22" s="2">
        <f t="shared" si="0"/>
        <v>0</v>
      </c>
      <c r="K22" s="2">
        <f>_xlfn.IFNA((G22*VLOOKUP(H22,기준표!B:C,2,0)),0)</f>
        <v>0</v>
      </c>
      <c r="N22" s="10">
        <v>1</v>
      </c>
      <c r="O22" s="5">
        <v>1</v>
      </c>
      <c r="P22" s="6">
        <f>(SUMPRODUCT(($C$6:$C$35=N22)*($D$6:$D$35=O22)*($E$6:$E$35="과학")*($J$6:$J$35)))/(SUMPRODUCT(($C$6:$C$35=N22)*($D$6:$D$35=O22)*($E$6:$E$35="과학")*($G$6:$G$35)))</f>
        <v>0</v>
      </c>
      <c r="Q22" s="11">
        <v>0.2</v>
      </c>
    </row>
    <row r="23" spans="2:17" ht="27" customHeight="1" x14ac:dyDescent="0.3">
      <c r="B23" s="3">
        <v>18</v>
      </c>
      <c r="C23" s="3"/>
      <c r="D23" s="3"/>
      <c r="E23" s="3"/>
      <c r="F23" s="3"/>
      <c r="G23" s="3"/>
      <c r="H23" s="3"/>
      <c r="J23" s="2">
        <f t="shared" si="0"/>
        <v>0</v>
      </c>
      <c r="K23" s="2">
        <f>_xlfn.IFNA((G23*VLOOKUP(H23,기준표!B:C,2,0)),0)</f>
        <v>0</v>
      </c>
      <c r="N23" s="10">
        <v>1</v>
      </c>
      <c r="O23" s="5">
        <v>2</v>
      </c>
      <c r="P23" s="6">
        <f t="shared" ref="P23:P24" si="2">(SUMPRODUCT(($C$6:$C$35=N23)*($D$6:$D$35=O23)*($E$6:$E$35="과학")*($J$6:$J$35)))/(SUMPRODUCT(($C$6:$C$35=N23)*($D$6:$D$35=O23)*($E$6:$E$35="과학")*($G$6:$G$35)))</f>
        <v>0</v>
      </c>
      <c r="Q23" s="11">
        <v>0.3</v>
      </c>
    </row>
    <row r="24" spans="2:17" ht="27" customHeight="1" thickBot="1" x14ac:dyDescent="0.35">
      <c r="B24" s="3">
        <v>19</v>
      </c>
      <c r="C24" s="3"/>
      <c r="D24" s="3"/>
      <c r="E24" s="3"/>
      <c r="F24" s="3"/>
      <c r="G24" s="3"/>
      <c r="H24" s="3"/>
      <c r="J24" s="2">
        <f t="shared" si="0"/>
        <v>0</v>
      </c>
      <c r="K24" s="2">
        <f>_xlfn.IFNA((G24*VLOOKUP(H24,기준표!B:C,2,0)),0)</f>
        <v>0</v>
      </c>
      <c r="N24" s="12">
        <v>2</v>
      </c>
      <c r="O24" s="13">
        <v>1</v>
      </c>
      <c r="P24" s="6">
        <f t="shared" si="2"/>
        <v>0</v>
      </c>
      <c r="Q24" s="15">
        <v>0.5</v>
      </c>
    </row>
    <row r="25" spans="2:17" ht="27" customHeight="1" thickBot="1" x14ac:dyDescent="0.35">
      <c r="B25" s="3">
        <v>20</v>
      </c>
      <c r="C25" s="3"/>
      <c r="D25" s="3"/>
      <c r="E25" s="3"/>
      <c r="F25" s="3"/>
      <c r="G25" s="3"/>
      <c r="H25" s="3"/>
      <c r="J25" s="2">
        <f t="shared" si="0"/>
        <v>0</v>
      </c>
      <c r="K25" s="2">
        <f>_xlfn.IFNA((G25*VLOOKUP(H25,기준표!B:C,2,0)),0)</f>
        <v>0</v>
      </c>
    </row>
    <row r="26" spans="2:17" ht="27" customHeight="1" thickTop="1" x14ac:dyDescent="0.3">
      <c r="B26" s="3">
        <v>21</v>
      </c>
      <c r="C26" s="3"/>
      <c r="D26" s="3"/>
      <c r="E26" s="3"/>
      <c r="F26" s="3"/>
      <c r="G26" s="3"/>
      <c r="H26" s="3"/>
      <c r="J26" s="2">
        <f t="shared" si="0"/>
        <v>0</v>
      </c>
      <c r="K26" s="2">
        <f>_xlfn.IFNA((G26*VLOOKUP(H26,기준표!B:C,2,0)),0)</f>
        <v>0</v>
      </c>
      <c r="N26" s="35" t="s">
        <v>17</v>
      </c>
      <c r="O26" s="36"/>
      <c r="P26" s="37"/>
      <c r="Q26" s="41" t="str">
        <f>ROUND(((P22*Q22)+(P23*Q23)+(P24*Q24)),1)&amp;"등급"</f>
        <v>0등급</v>
      </c>
    </row>
    <row r="27" spans="2:17" ht="27" customHeight="1" thickBot="1" x14ac:dyDescent="0.35">
      <c r="B27" s="3">
        <v>22</v>
      </c>
      <c r="C27" s="3"/>
      <c r="D27" s="3"/>
      <c r="E27" s="3"/>
      <c r="F27" s="3"/>
      <c r="G27" s="3"/>
      <c r="H27" s="3"/>
      <c r="J27" s="2">
        <f t="shared" si="0"/>
        <v>0</v>
      </c>
      <c r="K27" s="2">
        <f>_xlfn.IFNA((G27*VLOOKUP(H27,기준표!B:C,2,0)),0)</f>
        <v>0</v>
      </c>
      <c r="N27" s="38"/>
      <c r="O27" s="39"/>
      <c r="P27" s="40"/>
      <c r="Q27" s="42"/>
    </row>
    <row r="28" spans="2:17" ht="27" customHeight="1" thickTop="1" thickBot="1" x14ac:dyDescent="0.35">
      <c r="B28" s="3">
        <v>23</v>
      </c>
      <c r="C28" s="3"/>
      <c r="D28" s="3"/>
      <c r="E28" s="3"/>
      <c r="F28" s="3"/>
      <c r="G28" s="3"/>
      <c r="H28" s="3"/>
      <c r="J28" s="2">
        <f t="shared" si="0"/>
        <v>0</v>
      </c>
      <c r="K28" s="2">
        <f>_xlfn.IFNA((G28*VLOOKUP(H28,기준표!B:C,2,0)),0)</f>
        <v>0</v>
      </c>
    </row>
    <row r="29" spans="2:17" ht="27" customHeight="1" x14ac:dyDescent="0.3">
      <c r="B29" s="3">
        <v>24</v>
      </c>
      <c r="C29" s="3"/>
      <c r="D29" s="3"/>
      <c r="E29" s="3"/>
      <c r="F29" s="3"/>
      <c r="G29" s="3"/>
      <c r="H29" s="3"/>
      <c r="J29" s="2">
        <f t="shared" si="0"/>
        <v>0</v>
      </c>
      <c r="K29" s="2">
        <f>_xlfn.IFNA((G29*VLOOKUP(H29,기준표!B:C,2,0)),0)</f>
        <v>0</v>
      </c>
      <c r="N29" s="7" t="s">
        <v>0</v>
      </c>
      <c r="O29" s="8" t="s">
        <v>1</v>
      </c>
      <c r="P29" s="8" t="s">
        <v>10</v>
      </c>
      <c r="Q29" s="9" t="s">
        <v>7</v>
      </c>
    </row>
    <row r="30" spans="2:17" ht="27" customHeight="1" x14ac:dyDescent="0.3">
      <c r="B30" s="3">
        <v>25</v>
      </c>
      <c r="C30" s="3"/>
      <c r="D30" s="3"/>
      <c r="E30" s="3"/>
      <c r="F30" s="3"/>
      <c r="G30" s="3"/>
      <c r="H30" s="3"/>
      <c r="J30" s="2">
        <f t="shared" si="0"/>
        <v>0</v>
      </c>
      <c r="K30" s="2">
        <f>_xlfn.IFNA((G30*VLOOKUP(H30,기준표!B:C,2,0)),0)</f>
        <v>0</v>
      </c>
      <c r="N30" s="10">
        <v>1</v>
      </c>
      <c r="O30" s="5">
        <v>1</v>
      </c>
      <c r="P30" s="6">
        <f>(SUMPRODUCT(($C$6:$C$35=N30)*($D$6:$D$35=O30)*(($E$6:$E$35="국어")+($E$6:$E$35="영어")+($E$6:$E$35="수학")+($E$6:$E$35="과학"))*($J$6:$J$35)))/(SUMPRODUCT(($C$6:$C$35=N30)*($D$6:$D$35=O30)*(($E$6:$E$35="국어")+($E$6:$E$35="영어")+($E$6:$E$35="수학")+($E$6:$E$35="과학"))*($G$6:$G$35)))</f>
        <v>0</v>
      </c>
      <c r="Q30" s="11">
        <v>0.2</v>
      </c>
    </row>
    <row r="31" spans="2:17" ht="27" customHeight="1" x14ac:dyDescent="0.3">
      <c r="B31" s="3">
        <v>26</v>
      </c>
      <c r="C31" s="3"/>
      <c r="D31" s="3"/>
      <c r="E31" s="3"/>
      <c r="F31" s="3"/>
      <c r="G31" s="3"/>
      <c r="H31" s="3"/>
      <c r="J31" s="2">
        <f t="shared" si="0"/>
        <v>0</v>
      </c>
      <c r="K31" s="2">
        <f>_xlfn.IFNA((G31*VLOOKUP(H31,기준표!B:C,2,0)),0)</f>
        <v>0</v>
      </c>
      <c r="N31" s="10">
        <v>1</v>
      </c>
      <c r="O31" s="5">
        <v>2</v>
      </c>
      <c r="P31" s="6">
        <f t="shared" ref="P31:P32" si="3">(SUMPRODUCT(($C$6:$C$35=N31)*($D$6:$D$35=O31)*(($E$6:$E$35="국어")+($E$6:$E$35="영어")+($E$6:$E$35="수학")+($E$6:$E$35="과학"))*($J$6:$J$35)))/(SUMPRODUCT(($C$6:$C$35=N31)*($D$6:$D$35=O31)*(($E$6:$E$35="국어")+($E$6:$E$35="영어")+($E$6:$E$35="수학")+($E$6:$E$35="과학"))*($G$6:$G$35)))</f>
        <v>0</v>
      </c>
      <c r="Q31" s="11">
        <v>0.3</v>
      </c>
    </row>
    <row r="32" spans="2:17" ht="27" customHeight="1" thickBot="1" x14ac:dyDescent="0.35">
      <c r="B32" s="3">
        <v>27</v>
      </c>
      <c r="C32" s="3"/>
      <c r="D32" s="3"/>
      <c r="E32" s="3"/>
      <c r="F32" s="3"/>
      <c r="G32" s="3"/>
      <c r="H32" s="3"/>
      <c r="J32" s="2">
        <f t="shared" si="0"/>
        <v>0</v>
      </c>
      <c r="K32" s="2">
        <f>_xlfn.IFNA((G32*VLOOKUP(H32,기준표!B:C,2,0)),0)</f>
        <v>0</v>
      </c>
      <c r="N32" s="12">
        <v>2</v>
      </c>
      <c r="O32" s="13">
        <v>1</v>
      </c>
      <c r="P32" s="6">
        <f t="shared" si="3"/>
        <v>0</v>
      </c>
      <c r="Q32" s="15">
        <v>0.5</v>
      </c>
    </row>
    <row r="33" spans="2:17" ht="27" customHeight="1" thickBot="1" x14ac:dyDescent="0.35">
      <c r="B33" s="3">
        <v>28</v>
      </c>
      <c r="C33" s="3"/>
      <c r="D33" s="3"/>
      <c r="E33" s="3"/>
      <c r="F33" s="3"/>
      <c r="G33" s="3"/>
      <c r="H33" s="3"/>
      <c r="J33" s="2">
        <f t="shared" si="0"/>
        <v>0</v>
      </c>
      <c r="K33" s="2">
        <f>_xlfn.IFNA((G33*VLOOKUP(H33,기준표!B:C,2,0)),0)</f>
        <v>0</v>
      </c>
    </row>
    <row r="34" spans="2:17" ht="27" customHeight="1" thickTop="1" thickBot="1" x14ac:dyDescent="0.35">
      <c r="B34" s="3">
        <v>29</v>
      </c>
      <c r="C34" s="3"/>
      <c r="D34" s="3"/>
      <c r="E34" s="3"/>
      <c r="F34" s="3"/>
      <c r="G34" s="3"/>
      <c r="H34" s="3"/>
      <c r="J34" s="2">
        <f t="shared" si="0"/>
        <v>0</v>
      </c>
      <c r="K34" s="2">
        <f>_xlfn.IFNA((G34*VLOOKUP(H34,기준표!B:C,2,0)),0)</f>
        <v>0</v>
      </c>
      <c r="N34" s="43" t="s">
        <v>22</v>
      </c>
      <c r="O34" s="43"/>
      <c r="P34" s="43"/>
      <c r="Q34" s="41" t="str">
        <f>ROUND(((P30*Q30)+(P31*Q31)+(P32*Q32)),1)&amp;"등급"</f>
        <v>0등급</v>
      </c>
    </row>
    <row r="35" spans="2:17" ht="27" customHeight="1" thickTop="1" thickBot="1" x14ac:dyDescent="0.35">
      <c r="B35" s="4">
        <v>30</v>
      </c>
      <c r="C35" s="4"/>
      <c r="D35" s="4"/>
      <c r="E35" s="4"/>
      <c r="F35" s="4"/>
      <c r="G35" s="4"/>
      <c r="H35" s="4"/>
      <c r="J35" s="2">
        <f t="shared" si="0"/>
        <v>0</v>
      </c>
      <c r="K35" s="2">
        <f>_xlfn.IFNA((G35*VLOOKUP(H35,기준표!B:C,2,0)),0)</f>
        <v>0</v>
      </c>
      <c r="N35" s="43"/>
      <c r="O35" s="43"/>
      <c r="P35" s="43"/>
      <c r="Q35" s="42"/>
    </row>
    <row r="36" spans="2:17" ht="18" thickTop="1" thickBot="1" x14ac:dyDescent="0.35"/>
    <row r="37" spans="2:17" ht="17.25" x14ac:dyDescent="0.3">
      <c r="N37" s="7" t="s">
        <v>0</v>
      </c>
      <c r="O37" s="8" t="s">
        <v>1</v>
      </c>
      <c r="P37" s="8" t="s">
        <v>10</v>
      </c>
      <c r="Q37" s="9" t="s">
        <v>7</v>
      </c>
    </row>
    <row r="38" spans="2:17" ht="17.25" x14ac:dyDescent="0.3">
      <c r="N38" s="10">
        <v>1</v>
      </c>
      <c r="O38" s="5">
        <v>1</v>
      </c>
      <c r="P38" s="6">
        <f>(SUMPRODUCT(($C$6:$C$35=N38)*($D$6:$D$35=O38)*($E$6:$E$35="국어")*($J$6:$J$35)))/(SUMPRODUCT(($C$6:$C$35=N38)*($D$6:$D$35=O38)*($E$6:$E$35="국어")*($G$6:$G$35)))</f>
        <v>0</v>
      </c>
      <c r="Q38" s="11">
        <v>0.2</v>
      </c>
    </row>
    <row r="39" spans="2:17" ht="17.25" x14ac:dyDescent="0.3">
      <c r="N39" s="10">
        <v>1</v>
      </c>
      <c r="O39" s="5">
        <v>2</v>
      </c>
      <c r="P39" s="6">
        <f>(SUMPRODUCT(($C$6:$C$35=N39)*($D$6:$D$35=O39)*($E$6:$E$35="국어")*($J$6:$J$35)))/(SUMPRODUCT(($C$6:$C$35=N39)*($D$6:$D$35=O39)*($E$6:$E$35="국어")*($G$6:$G$35)))</f>
        <v>0</v>
      </c>
      <c r="Q39" s="11">
        <v>0.3</v>
      </c>
    </row>
    <row r="40" spans="2:17" ht="18" thickBot="1" x14ac:dyDescent="0.35">
      <c r="N40" s="12">
        <v>2</v>
      </c>
      <c r="O40" s="13">
        <v>1</v>
      </c>
      <c r="P40" s="6">
        <f>(SUMPRODUCT(($C$6:$C$35=N40)*($D$6:$D$35=O40)*($E$6:$E$35="국어")*($J$6:$J$35)))/(SUMPRODUCT(($C$6:$C$35=N40)*($D$6:$D$35=O40)*($E$6:$E$35="국어")*($G$6:$G$35)))</f>
        <v>0</v>
      </c>
      <c r="Q40" s="15">
        <v>0.5</v>
      </c>
    </row>
    <row r="41" spans="2:17" ht="17.25" thickBot="1" x14ac:dyDescent="0.35"/>
    <row r="42" spans="2:17" ht="17.25" thickTop="1" x14ac:dyDescent="0.3">
      <c r="N42" s="35" t="s">
        <v>14</v>
      </c>
      <c r="O42" s="36"/>
      <c r="P42" s="37"/>
      <c r="Q42" s="41" t="str">
        <f>ROUND(((P38*Q38)+(P39*Q39)+(P40*Q40)),1)&amp;"등급"</f>
        <v>0등급</v>
      </c>
    </row>
    <row r="43" spans="2:17" ht="17.25" thickBot="1" x14ac:dyDescent="0.35">
      <c r="N43" s="38"/>
      <c r="O43" s="39"/>
      <c r="P43" s="40"/>
      <c r="Q43" s="42"/>
    </row>
    <row r="44" spans="2:17" ht="18" thickTop="1" thickBot="1" x14ac:dyDescent="0.35"/>
    <row r="45" spans="2:17" ht="17.25" x14ac:dyDescent="0.3">
      <c r="N45" s="7" t="s">
        <v>0</v>
      </c>
      <c r="O45" s="8" t="s">
        <v>1</v>
      </c>
      <c r="P45" s="8" t="s">
        <v>10</v>
      </c>
      <c r="Q45" s="9" t="s">
        <v>7</v>
      </c>
    </row>
    <row r="46" spans="2:17" ht="17.25" x14ac:dyDescent="0.3">
      <c r="N46" s="10">
        <v>1</v>
      </c>
      <c r="O46" s="5">
        <v>1</v>
      </c>
      <c r="P46" s="6">
        <f>(SUMPRODUCT(($C$6:$C$35=N46)*($D$6:$D$35=O46)*($E$6:$E$35="영어")*($J$6:$J$35)))/(SUMPRODUCT(($C$6:$C$35=N46)*($D$6:$D$35=O46)*($E$6:$E$35="영어")*($G$6:$G$35)))</f>
        <v>0</v>
      </c>
      <c r="Q46" s="11">
        <v>0.2</v>
      </c>
    </row>
    <row r="47" spans="2:17" ht="17.25" x14ac:dyDescent="0.3">
      <c r="N47" s="10">
        <v>1</v>
      </c>
      <c r="O47" s="5">
        <v>2</v>
      </c>
      <c r="P47" s="6">
        <f>(SUMPRODUCT(($C$6:$C$35=N47)*($D$6:$D$35=O47)*($E$6:$E$35="영어")*($J$6:$J$35)))/(SUMPRODUCT(($C$6:$C$35=N47)*($D$6:$D$35=O47)*($E$6:$E$35="영어")*($G$6:$G$35)))</f>
        <v>0</v>
      </c>
      <c r="Q47" s="11">
        <v>0.3</v>
      </c>
    </row>
    <row r="48" spans="2:17" ht="18" thickBot="1" x14ac:dyDescent="0.35">
      <c r="N48" s="12">
        <v>2</v>
      </c>
      <c r="O48" s="13">
        <v>1</v>
      </c>
      <c r="P48" s="6">
        <f>(SUMPRODUCT(($C$6:$C$35=N48)*($D$6:$D$35=O48)*($E$6:$E$35="영어")*($J$6:$J$35)))/(SUMPRODUCT(($C$6:$C$35=N48)*($D$6:$D$35=O48)*($E$6:$E$35="영어")*($G$6:$G$35)))</f>
        <v>0</v>
      </c>
      <c r="Q48" s="15">
        <v>0.5</v>
      </c>
    </row>
    <row r="49" spans="14:17" ht="17.25" thickBot="1" x14ac:dyDescent="0.35"/>
    <row r="50" spans="14:17" ht="17.25" thickTop="1" x14ac:dyDescent="0.3">
      <c r="N50" s="35" t="s">
        <v>12</v>
      </c>
      <c r="O50" s="36"/>
      <c r="P50" s="37"/>
      <c r="Q50" s="41" t="str">
        <f>ROUND(((P46*Q46)+(P47*Q47)+(P48*Q48)),1)&amp;"등급"</f>
        <v>0등급</v>
      </c>
    </row>
    <row r="51" spans="14:17" ht="17.25" thickBot="1" x14ac:dyDescent="0.35">
      <c r="N51" s="38"/>
      <c r="O51" s="39"/>
      <c r="P51" s="40"/>
      <c r="Q51" s="42"/>
    </row>
    <row r="52" spans="14:17" ht="17.25" thickTop="1" x14ac:dyDescent="0.3"/>
  </sheetData>
  <mergeCells count="14">
    <mergeCell ref="B1:H3"/>
    <mergeCell ref="N1:Q3"/>
    <mergeCell ref="N10:P11"/>
    <mergeCell ref="Q10:Q11"/>
    <mergeCell ref="N18:P19"/>
    <mergeCell ref="Q18:Q19"/>
    <mergeCell ref="N50:P51"/>
    <mergeCell ref="Q50:Q51"/>
    <mergeCell ref="N26:P27"/>
    <mergeCell ref="Q26:Q27"/>
    <mergeCell ref="N34:P35"/>
    <mergeCell ref="Q34:Q35"/>
    <mergeCell ref="N42:P43"/>
    <mergeCell ref="Q42:Q43"/>
  </mergeCells>
  <phoneticPr fontId="1" type="noConversion"/>
  <pageMargins left="0.7" right="0.7" top="0.75" bottom="0.75" header="0.3" footer="0.3"/>
  <pageSetup paperSize="9" scale="6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기준표!$B$3:$B$7</xm:f>
          </x14:formula1>
          <xm:sqref>H6:H35</xm:sqref>
        </x14:dataValidation>
        <x14:dataValidation type="list" allowBlank="1" showInputMessage="1" showErrorMessage="1">
          <x14:formula1>
            <xm:f>기준표!$E$3:$E$8</xm:f>
          </x14:formula1>
          <xm:sqref>E7:E9 E11:E13 E15:E35</xm:sqref>
        </x14:dataValidation>
        <x14:dataValidation type="list" allowBlank="1" showInputMessage="1" showErrorMessage="1">
          <x14:formula1>
            <xm:f>기준표!$E$3:$E$6</xm:f>
          </x14:formula1>
          <xm:sqref>E6 E10 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55"/>
  <sheetViews>
    <sheetView tabSelected="1" zoomScale="55" zoomScaleNormal="55" workbookViewId="0">
      <selection activeCell="F21" sqref="F21"/>
    </sheetView>
  </sheetViews>
  <sheetFormatPr defaultRowHeight="16.5" x14ac:dyDescent="0.3"/>
  <cols>
    <col min="1" max="1" width="3.5" style="2" customWidth="1"/>
    <col min="2" max="5" width="8.25" style="2" customWidth="1"/>
    <col min="6" max="6" width="17.75" style="2" customWidth="1"/>
    <col min="7" max="8" width="9.375" style="2" customWidth="1"/>
    <col min="9" max="9" width="7.75" style="2" customWidth="1"/>
    <col min="10" max="10" width="15.25" style="17" bestFit="1" customWidth="1"/>
    <col min="11" max="11" width="14.625" style="17" customWidth="1"/>
    <col min="12" max="13" width="3.5" style="2" customWidth="1"/>
    <col min="14" max="15" width="6.875" style="19" customWidth="1"/>
    <col min="16" max="17" width="16.75" style="19" customWidth="1"/>
    <col min="18" max="18" width="6.25" style="2" bestFit="1" customWidth="1"/>
    <col min="19" max="19" width="15.125" style="2" customWidth="1"/>
    <col min="20" max="20" width="6.25" style="2" bestFit="1" customWidth="1"/>
    <col min="21" max="16384" width="9" style="2"/>
  </cols>
  <sheetData>
    <row r="1" spans="1:23" x14ac:dyDescent="0.3">
      <c r="A1" s="19"/>
      <c r="B1" s="54" t="s">
        <v>24</v>
      </c>
      <c r="C1" s="54"/>
      <c r="D1" s="54"/>
      <c r="E1" s="54"/>
      <c r="F1" s="54"/>
      <c r="G1" s="54"/>
      <c r="H1" s="54"/>
      <c r="I1" s="19"/>
      <c r="J1" s="31"/>
      <c r="K1" s="31"/>
      <c r="L1" s="19"/>
      <c r="M1" s="19"/>
      <c r="N1" s="55" t="s">
        <v>13</v>
      </c>
      <c r="O1" s="55"/>
      <c r="P1" s="55"/>
      <c r="Q1" s="55"/>
      <c r="R1" s="19"/>
      <c r="S1" s="19"/>
      <c r="T1" s="19"/>
      <c r="U1" s="19"/>
      <c r="V1" s="19"/>
      <c r="W1" s="19"/>
    </row>
    <row r="2" spans="1:23" x14ac:dyDescent="0.3">
      <c r="A2" s="19"/>
      <c r="B2" s="54"/>
      <c r="C2" s="54"/>
      <c r="D2" s="54"/>
      <c r="E2" s="54"/>
      <c r="F2" s="54"/>
      <c r="G2" s="54"/>
      <c r="H2" s="54"/>
      <c r="I2" s="19"/>
      <c r="J2" s="31"/>
      <c r="K2" s="31"/>
      <c r="L2" s="19"/>
      <c r="M2" s="19"/>
      <c r="N2" s="55"/>
      <c r="O2" s="55"/>
      <c r="P2" s="55"/>
      <c r="Q2" s="55"/>
      <c r="R2" s="19"/>
      <c r="S2" s="19"/>
      <c r="T2" s="19"/>
      <c r="U2" s="19"/>
      <c r="V2" s="19"/>
      <c r="W2" s="19"/>
    </row>
    <row r="3" spans="1:23" x14ac:dyDescent="0.3">
      <c r="A3" s="19"/>
      <c r="B3" s="54"/>
      <c r="C3" s="54"/>
      <c r="D3" s="54"/>
      <c r="E3" s="54"/>
      <c r="F3" s="54"/>
      <c r="G3" s="54"/>
      <c r="H3" s="54"/>
      <c r="I3" s="19"/>
      <c r="J3" s="31"/>
      <c r="K3" s="31"/>
      <c r="L3" s="19"/>
      <c r="M3" s="19"/>
      <c r="N3" s="55"/>
      <c r="O3" s="55"/>
      <c r="P3" s="55"/>
      <c r="Q3" s="55"/>
      <c r="R3" s="19"/>
      <c r="S3" s="19"/>
      <c r="T3" s="19"/>
      <c r="U3" s="19"/>
      <c r="V3" s="19"/>
      <c r="W3" s="19"/>
    </row>
    <row r="4" spans="1:23" ht="17.25" thickBot="1" x14ac:dyDescent="0.35">
      <c r="A4" s="19"/>
      <c r="B4" s="34"/>
      <c r="C4" s="34"/>
      <c r="D4" s="34"/>
      <c r="E4" s="34"/>
      <c r="F4" s="34"/>
      <c r="G4" s="34"/>
      <c r="H4" s="34"/>
      <c r="I4" s="19"/>
      <c r="J4" s="31"/>
      <c r="K4" s="31"/>
      <c r="L4" s="19"/>
      <c r="M4" s="19"/>
      <c r="R4" s="19"/>
      <c r="S4" s="19"/>
      <c r="T4" s="19"/>
      <c r="U4" s="19"/>
      <c r="V4" s="19"/>
      <c r="W4" s="19"/>
    </row>
    <row r="5" spans="1:23" ht="27" customHeight="1" x14ac:dyDescent="0.3">
      <c r="A5" s="19"/>
      <c r="B5" s="32" t="s">
        <v>9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18</v>
      </c>
      <c r="H5" s="32" t="s">
        <v>4</v>
      </c>
      <c r="I5" s="19"/>
      <c r="J5" s="31" t="s">
        <v>21</v>
      </c>
      <c r="K5" s="31" t="s">
        <v>20</v>
      </c>
      <c r="L5" s="19"/>
      <c r="M5" s="19"/>
      <c r="N5" s="20" t="s">
        <v>0</v>
      </c>
      <c r="O5" s="21" t="s">
        <v>1</v>
      </c>
      <c r="P5" s="21" t="s">
        <v>10</v>
      </c>
      <c r="Q5" s="22" t="s">
        <v>7</v>
      </c>
      <c r="R5" s="19"/>
      <c r="S5" s="19"/>
      <c r="T5" s="19"/>
      <c r="U5" s="19"/>
      <c r="V5" s="19"/>
      <c r="W5" s="19"/>
    </row>
    <row r="6" spans="1:23" ht="27" customHeight="1" x14ac:dyDescent="0.3">
      <c r="A6" s="19"/>
      <c r="B6" s="16">
        <v>1</v>
      </c>
      <c r="C6" s="16">
        <v>1</v>
      </c>
      <c r="D6" s="16">
        <v>1</v>
      </c>
      <c r="E6" s="16" t="s">
        <v>32</v>
      </c>
      <c r="F6" s="16"/>
      <c r="G6" s="16"/>
      <c r="H6" s="16"/>
      <c r="I6" s="19"/>
      <c r="J6" s="31">
        <f>G6*H6</f>
        <v>0</v>
      </c>
      <c r="K6" s="31">
        <f>_xlfn.IFNA((G6*VLOOKUP(H6,기준표!B:C,2,0)),0)</f>
        <v>0</v>
      </c>
      <c r="L6" s="19"/>
      <c r="M6" s="19"/>
      <c r="N6" s="23">
        <v>1</v>
      </c>
      <c r="O6" s="24">
        <v>1</v>
      </c>
      <c r="P6" s="25" t="e">
        <f>(SUMPRODUCT(($C$6:$C$35=N6)*($D$6:$D$35=O6)*(($E$6:$E$35="국어")+($E$6:$E$35="영어")+($E$6:$E$35="수학")+($E$6:$E$35="과학"))*($K$6:$K$35)))/(SUMPRODUCT(($C$6:$C$35=N6)*($D$6:$D$35=O6)*(($E$6:$E$35="국어")+($E$6:$E$35="영어")+($E$6:$E$35="수학")+($E$6:$E$35="과학"))*($G$6:$G$35)))</f>
        <v>#DIV/0!</v>
      </c>
      <c r="Q6" s="26">
        <v>0.2</v>
      </c>
      <c r="R6" s="19"/>
      <c r="S6" s="19"/>
      <c r="T6" s="19"/>
      <c r="U6" s="19"/>
      <c r="V6" s="19"/>
      <c r="W6" s="19"/>
    </row>
    <row r="7" spans="1:23" ht="27" customHeight="1" x14ac:dyDescent="0.3">
      <c r="A7" s="19"/>
      <c r="B7" s="16">
        <v>2</v>
      </c>
      <c r="C7" s="16">
        <v>1</v>
      </c>
      <c r="D7" s="16">
        <v>1</v>
      </c>
      <c r="E7" s="16" t="s">
        <v>29</v>
      </c>
      <c r="F7" s="16"/>
      <c r="G7" s="16"/>
      <c r="H7" s="16"/>
      <c r="I7" s="19"/>
      <c r="J7" s="31">
        <f t="shared" ref="J7:J35" si="0">G7*H7</f>
        <v>0</v>
      </c>
      <c r="K7" s="31">
        <f>_xlfn.IFNA((G7*VLOOKUP(H7,기준표!B:C,2,0)),0)</f>
        <v>0</v>
      </c>
      <c r="L7" s="19"/>
      <c r="M7" s="19"/>
      <c r="N7" s="23">
        <v>1</v>
      </c>
      <c r="O7" s="24">
        <v>2</v>
      </c>
      <c r="P7" s="25" t="e">
        <f t="shared" ref="P7:P8" si="1">(SUMPRODUCT(($C$6:$C$35=N7)*($D$6:$D$35=O7)*(($E$6:$E$35="국어")+($E$6:$E$35="영어")+($E$6:$E$35="수학")+($E$6:$E$35="과학"))*($K$6:$K$35)))/(SUMPRODUCT(($C$6:$C$35=N7)*($D$6:$D$35=O7)*(($E$6:$E$35="국어")+($E$6:$E$35="영어")+($E$6:$E$35="수학")+($E$6:$E$35="과학"))*($G$6:$G$35)))</f>
        <v>#DIV/0!</v>
      </c>
      <c r="Q7" s="26">
        <v>0.3</v>
      </c>
      <c r="R7" s="19"/>
      <c r="S7" s="19"/>
      <c r="T7" s="19"/>
      <c r="U7" s="19"/>
      <c r="V7" s="19"/>
      <c r="W7" s="19"/>
    </row>
    <row r="8" spans="1:23" ht="27" customHeight="1" thickBot="1" x14ac:dyDescent="0.35">
      <c r="A8" s="19"/>
      <c r="B8" s="16">
        <v>3</v>
      </c>
      <c r="C8" s="16">
        <v>1</v>
      </c>
      <c r="D8" s="16">
        <v>1</v>
      </c>
      <c r="E8" s="16" t="s">
        <v>30</v>
      </c>
      <c r="F8" s="16"/>
      <c r="G8" s="16"/>
      <c r="H8" s="16"/>
      <c r="I8" s="19"/>
      <c r="J8" s="31">
        <f t="shared" si="0"/>
        <v>0</v>
      </c>
      <c r="K8" s="31">
        <f>_xlfn.IFNA((G8*VLOOKUP(H8,기준표!B:C,2,0)),0)</f>
        <v>0</v>
      </c>
      <c r="L8" s="19"/>
      <c r="M8" s="19"/>
      <c r="N8" s="27">
        <v>2</v>
      </c>
      <c r="O8" s="28">
        <v>1</v>
      </c>
      <c r="P8" s="29" t="e">
        <f t="shared" si="1"/>
        <v>#DIV/0!</v>
      </c>
      <c r="Q8" s="30">
        <v>0.5</v>
      </c>
      <c r="R8" s="19"/>
      <c r="S8" s="19"/>
      <c r="T8" s="19"/>
      <c r="U8" s="19"/>
      <c r="V8" s="19"/>
      <c r="W8" s="19"/>
    </row>
    <row r="9" spans="1:23" ht="27" customHeight="1" thickBot="1" x14ac:dyDescent="0.35">
      <c r="A9" s="19"/>
      <c r="B9" s="16">
        <v>4</v>
      </c>
      <c r="C9" s="16">
        <v>1</v>
      </c>
      <c r="D9" s="16">
        <v>1</v>
      </c>
      <c r="E9" s="16" t="s">
        <v>31</v>
      </c>
      <c r="F9" s="16"/>
      <c r="G9" s="16"/>
      <c r="H9" s="16"/>
      <c r="I9" s="19"/>
      <c r="J9" s="31">
        <f t="shared" si="0"/>
        <v>0</v>
      </c>
      <c r="K9" s="31">
        <f>_xlfn.IFNA((G9*VLOOKUP(H9,기준표!B:C,2,0)),0)</f>
        <v>0</v>
      </c>
      <c r="L9" s="19"/>
      <c r="M9" s="19"/>
      <c r="R9" s="19"/>
      <c r="S9" s="19"/>
      <c r="T9" s="19"/>
      <c r="U9" s="19"/>
      <c r="V9" s="19"/>
      <c r="W9" s="19"/>
    </row>
    <row r="10" spans="1:23" ht="27" customHeight="1" thickTop="1" thickBot="1" x14ac:dyDescent="0.35">
      <c r="A10" s="19"/>
      <c r="B10" s="16">
        <v>5</v>
      </c>
      <c r="C10" s="16">
        <v>1</v>
      </c>
      <c r="D10" s="16">
        <v>2</v>
      </c>
      <c r="E10" s="16" t="s">
        <v>32</v>
      </c>
      <c r="F10" s="16"/>
      <c r="G10" s="16"/>
      <c r="H10" s="16"/>
      <c r="I10" s="19"/>
      <c r="J10" s="31">
        <f t="shared" si="0"/>
        <v>0</v>
      </c>
      <c r="K10" s="31">
        <f>_xlfn.IFNA((G10*VLOOKUP(H10,기준표!B:C,2,0)),0)</f>
        <v>0</v>
      </c>
      <c r="L10" s="19"/>
      <c r="M10" s="19"/>
      <c r="N10" s="53" t="s">
        <v>11</v>
      </c>
      <c r="O10" s="53"/>
      <c r="P10" s="53"/>
      <c r="Q10" s="51" t="e">
        <f>ROUND(((P6*Q6)+(P7*Q7)+(P8*Q8)),0)&amp;"점"</f>
        <v>#DIV/0!</v>
      </c>
      <c r="R10" s="19"/>
      <c r="S10" s="19"/>
      <c r="T10" s="19"/>
      <c r="U10" s="19"/>
      <c r="V10" s="19"/>
      <c r="W10" s="19"/>
    </row>
    <row r="11" spans="1:23" ht="27" customHeight="1" thickTop="1" thickBot="1" x14ac:dyDescent="0.35">
      <c r="A11" s="19"/>
      <c r="B11" s="16">
        <v>6</v>
      </c>
      <c r="C11" s="16">
        <v>1</v>
      </c>
      <c r="D11" s="16">
        <v>2</v>
      </c>
      <c r="E11" s="16" t="s">
        <v>29</v>
      </c>
      <c r="F11" s="16"/>
      <c r="G11" s="16"/>
      <c r="H11" s="16"/>
      <c r="I11" s="19"/>
      <c r="J11" s="31">
        <f t="shared" si="0"/>
        <v>0</v>
      </c>
      <c r="K11" s="31">
        <f>_xlfn.IFNA((G11*VLOOKUP(H11,기준표!B:C,2,0)),0)</f>
        <v>0</v>
      </c>
      <c r="L11" s="19"/>
      <c r="M11" s="19"/>
      <c r="N11" s="53"/>
      <c r="O11" s="53"/>
      <c r="P11" s="53"/>
      <c r="Q11" s="52"/>
      <c r="R11" s="19"/>
      <c r="S11" s="19"/>
      <c r="T11" s="19"/>
      <c r="U11" s="19"/>
      <c r="V11" s="19"/>
      <c r="W11" s="19"/>
    </row>
    <row r="12" spans="1:23" ht="27" customHeight="1" thickTop="1" thickBot="1" x14ac:dyDescent="0.35">
      <c r="A12" s="19"/>
      <c r="B12" s="16">
        <v>7</v>
      </c>
      <c r="C12" s="16">
        <v>1</v>
      </c>
      <c r="D12" s="16">
        <v>2</v>
      </c>
      <c r="E12" s="16" t="s">
        <v>30</v>
      </c>
      <c r="F12" s="16"/>
      <c r="G12" s="16"/>
      <c r="H12" s="16"/>
      <c r="I12" s="19"/>
      <c r="J12" s="31">
        <f t="shared" si="0"/>
        <v>0</v>
      </c>
      <c r="K12" s="31">
        <f>_xlfn.IFNA((G12*VLOOKUP(H12,기준표!B:C,2,0)),0)</f>
        <v>0</v>
      </c>
      <c r="L12" s="19"/>
      <c r="M12" s="19"/>
      <c r="R12" s="19"/>
      <c r="S12" s="19"/>
      <c r="T12" s="19"/>
      <c r="U12" s="19"/>
      <c r="V12" s="19"/>
      <c r="W12" s="19"/>
    </row>
    <row r="13" spans="1:23" ht="27" customHeight="1" x14ac:dyDescent="0.3">
      <c r="A13" s="19"/>
      <c r="B13" s="16">
        <v>8</v>
      </c>
      <c r="C13" s="16">
        <v>1</v>
      </c>
      <c r="D13" s="16">
        <v>2</v>
      </c>
      <c r="E13" s="16" t="s">
        <v>17</v>
      </c>
      <c r="F13" s="16"/>
      <c r="G13" s="16"/>
      <c r="H13" s="16"/>
      <c r="I13" s="19"/>
      <c r="J13" s="31">
        <f t="shared" si="0"/>
        <v>0</v>
      </c>
      <c r="K13" s="31">
        <f>_xlfn.IFNA((G13*VLOOKUP(H13,기준표!B:C,2,0)),0)</f>
        <v>0</v>
      </c>
      <c r="L13" s="19"/>
      <c r="M13" s="19"/>
      <c r="N13" s="20" t="s">
        <v>0</v>
      </c>
      <c r="O13" s="21" t="s">
        <v>1</v>
      </c>
      <c r="P13" s="21" t="s">
        <v>10</v>
      </c>
      <c r="Q13" s="22" t="s">
        <v>7</v>
      </c>
      <c r="R13" s="19"/>
      <c r="S13" s="19"/>
      <c r="T13" s="19"/>
      <c r="U13" s="19"/>
      <c r="V13" s="19"/>
      <c r="W13" s="19"/>
    </row>
    <row r="14" spans="1:23" ht="27" customHeight="1" x14ac:dyDescent="0.3">
      <c r="A14" s="19"/>
      <c r="B14" s="16">
        <v>9</v>
      </c>
      <c r="C14" s="16">
        <v>2</v>
      </c>
      <c r="D14" s="16">
        <v>1</v>
      </c>
      <c r="E14" s="16" t="s">
        <v>41</v>
      </c>
      <c r="F14" s="16"/>
      <c r="G14" s="16"/>
      <c r="H14" s="16"/>
      <c r="I14" s="19"/>
      <c r="J14" s="31">
        <f t="shared" si="0"/>
        <v>0</v>
      </c>
      <c r="K14" s="31">
        <f>_xlfn.IFNA((G14*VLOOKUP(H14,기준표!B:C,2,0)),0)</f>
        <v>0</v>
      </c>
      <c r="L14" s="19"/>
      <c r="M14" s="19"/>
      <c r="N14" s="23">
        <v>1</v>
      </c>
      <c r="O14" s="24">
        <v>1</v>
      </c>
      <c r="P14" s="25" t="e">
        <f>(SUMPRODUCT(($C$6:$C$35=N14)*($D$6:$D$35=O14)*($E$6:$E$35="수학")*($J$6:$J$35)))/(SUMPRODUCT(($C$6:$C$35=N14)*($D$6:$D$35=O14)*($E$6:$E$35="수학")*($G$6:$G$35)))</f>
        <v>#DIV/0!</v>
      </c>
      <c r="Q14" s="26">
        <v>0.2</v>
      </c>
      <c r="R14" s="19"/>
      <c r="S14" s="19"/>
      <c r="T14" s="19"/>
      <c r="U14" s="19"/>
      <c r="V14" s="19"/>
      <c r="W14" s="19"/>
    </row>
    <row r="15" spans="1:23" ht="27" customHeight="1" x14ac:dyDescent="0.3">
      <c r="A15" s="19"/>
      <c r="B15" s="16">
        <v>10</v>
      </c>
      <c r="C15" s="16">
        <v>2</v>
      </c>
      <c r="D15" s="16">
        <v>1</v>
      </c>
      <c r="E15" s="16" t="s">
        <v>29</v>
      </c>
      <c r="F15" s="16"/>
      <c r="G15" s="16"/>
      <c r="H15" s="16"/>
      <c r="I15" s="19"/>
      <c r="J15" s="31">
        <f t="shared" si="0"/>
        <v>0</v>
      </c>
      <c r="K15" s="31">
        <f>_xlfn.IFNA((G15*VLOOKUP(H15,기준표!B:C,2,0)),0)</f>
        <v>0</v>
      </c>
      <c r="L15" s="19"/>
      <c r="M15" s="19"/>
      <c r="N15" s="23">
        <v>1</v>
      </c>
      <c r="O15" s="24">
        <v>2</v>
      </c>
      <c r="P15" s="25" t="e">
        <f>(SUMPRODUCT(($C$6:$C$35=N15)*($D$6:$D$35=O15)*($E$6:$E$35="수학")*($J$6:$J$35)))/(SUMPRODUCT(($C$6:$C$35=N15)*($D$6:$D$35=O15)*($E$6:$E$35="수학")*($G$6:$G$35)))</f>
        <v>#DIV/0!</v>
      </c>
      <c r="Q15" s="26">
        <v>0.3</v>
      </c>
      <c r="R15" s="19"/>
      <c r="S15" s="19"/>
      <c r="T15" s="19"/>
      <c r="U15" s="19"/>
      <c r="V15" s="19"/>
      <c r="W15" s="19"/>
    </row>
    <row r="16" spans="1:23" ht="27" customHeight="1" thickBot="1" x14ac:dyDescent="0.35">
      <c r="A16" s="19"/>
      <c r="B16" s="16">
        <v>11</v>
      </c>
      <c r="C16" s="16">
        <v>2</v>
      </c>
      <c r="D16" s="16">
        <v>1</v>
      </c>
      <c r="E16" s="16" t="s">
        <v>30</v>
      </c>
      <c r="F16" s="16"/>
      <c r="G16" s="16"/>
      <c r="H16" s="16"/>
      <c r="I16" s="19"/>
      <c r="J16" s="31">
        <f t="shared" si="0"/>
        <v>0</v>
      </c>
      <c r="K16" s="31">
        <f>_xlfn.IFNA((G16*VLOOKUP(H16,기준표!B:C,2,0)),0)</f>
        <v>0</v>
      </c>
      <c r="L16" s="19"/>
      <c r="M16" s="19"/>
      <c r="N16" s="27">
        <v>2</v>
      </c>
      <c r="O16" s="28">
        <v>1</v>
      </c>
      <c r="P16" s="25" t="e">
        <f>(SUMPRODUCT(($C$6:$C$35=N16)*($D$6:$D$35=O16)*($E$6:$E$35="수학")*($J$6:$J$35)))/(SUMPRODUCT(($C$6:$C$35=N16)*($D$6:$D$35=O16)*($E$6:$E$35="수학")*($G$6:$G$35)))</f>
        <v>#DIV/0!</v>
      </c>
      <c r="Q16" s="30">
        <v>0.5</v>
      </c>
      <c r="R16" s="19"/>
      <c r="S16" s="19"/>
      <c r="T16" s="19"/>
      <c r="U16" s="19"/>
      <c r="V16" s="19"/>
      <c r="W16" s="19"/>
    </row>
    <row r="17" spans="1:23" ht="27" customHeight="1" thickBot="1" x14ac:dyDescent="0.35">
      <c r="A17" s="19"/>
      <c r="B17" s="16">
        <v>12</v>
      </c>
      <c r="C17" s="16">
        <v>2</v>
      </c>
      <c r="D17" s="16">
        <v>1</v>
      </c>
      <c r="E17" s="16" t="s">
        <v>31</v>
      </c>
      <c r="F17" s="16"/>
      <c r="G17" s="16"/>
      <c r="H17" s="16"/>
      <c r="I17" s="19"/>
      <c r="J17" s="31">
        <f t="shared" si="0"/>
        <v>0</v>
      </c>
      <c r="K17" s="31">
        <f>_xlfn.IFNA((G17*VLOOKUP(H17,기준표!B:C,2,0)),0)</f>
        <v>0</v>
      </c>
      <c r="L17" s="19"/>
      <c r="M17" s="19"/>
      <c r="R17" s="19"/>
      <c r="S17" s="19"/>
      <c r="T17" s="19"/>
      <c r="U17" s="19"/>
      <c r="V17" s="19"/>
      <c r="W17" s="19"/>
    </row>
    <row r="18" spans="1:23" ht="27" customHeight="1" thickTop="1" x14ac:dyDescent="0.3">
      <c r="A18" s="19"/>
      <c r="B18" s="16">
        <v>13</v>
      </c>
      <c r="C18" s="16"/>
      <c r="D18" s="16"/>
      <c r="E18" s="16"/>
      <c r="F18" s="16"/>
      <c r="G18" s="16"/>
      <c r="H18" s="16"/>
      <c r="I18" s="19"/>
      <c r="J18" s="31">
        <f t="shared" si="0"/>
        <v>0</v>
      </c>
      <c r="K18" s="31">
        <f>_xlfn.IFNA((G18*VLOOKUP(H18,기준표!B:C,2,0)),0)</f>
        <v>0</v>
      </c>
      <c r="L18" s="19"/>
      <c r="M18" s="19"/>
      <c r="N18" s="45" t="s">
        <v>8</v>
      </c>
      <c r="O18" s="46"/>
      <c r="P18" s="47"/>
      <c r="Q18" s="51" t="e">
        <f>ROUND(((P14*Q14)+(P15*Q15)+(P16*Q16)),1)&amp;"등급"</f>
        <v>#DIV/0!</v>
      </c>
      <c r="R18" s="19"/>
      <c r="S18" s="19"/>
      <c r="T18" s="19"/>
      <c r="U18" s="19"/>
      <c r="V18" s="19"/>
      <c r="W18" s="19"/>
    </row>
    <row r="19" spans="1:23" ht="27" customHeight="1" thickBot="1" x14ac:dyDescent="0.35">
      <c r="A19" s="19"/>
      <c r="B19" s="16">
        <v>14</v>
      </c>
      <c r="C19" s="16"/>
      <c r="D19" s="16"/>
      <c r="E19" s="16"/>
      <c r="F19" s="16"/>
      <c r="G19" s="16"/>
      <c r="H19" s="16"/>
      <c r="I19" s="19"/>
      <c r="J19" s="31">
        <f t="shared" si="0"/>
        <v>0</v>
      </c>
      <c r="K19" s="31">
        <f>_xlfn.IFNA((G19*VLOOKUP(H19,기준표!B:C,2,0)),0)</f>
        <v>0</v>
      </c>
      <c r="L19" s="19"/>
      <c r="M19" s="19"/>
      <c r="N19" s="48"/>
      <c r="O19" s="49"/>
      <c r="P19" s="50"/>
      <c r="Q19" s="52"/>
      <c r="R19" s="19"/>
      <c r="S19" s="19"/>
      <c r="T19" s="19"/>
      <c r="U19" s="19"/>
      <c r="V19" s="19"/>
      <c r="W19" s="19"/>
    </row>
    <row r="20" spans="1:23" ht="27" customHeight="1" thickTop="1" thickBot="1" x14ac:dyDescent="0.35">
      <c r="A20" s="19"/>
      <c r="B20" s="16">
        <v>15</v>
      </c>
      <c r="C20" s="16"/>
      <c r="D20" s="16"/>
      <c r="E20" s="16"/>
      <c r="F20" s="16"/>
      <c r="G20" s="16"/>
      <c r="H20" s="16"/>
      <c r="I20" s="19"/>
      <c r="J20" s="31">
        <f t="shared" si="0"/>
        <v>0</v>
      </c>
      <c r="K20" s="31">
        <f>_xlfn.IFNA((G20*VLOOKUP(H20,기준표!B:C,2,0)),0)</f>
        <v>0</v>
      </c>
      <c r="L20" s="19"/>
      <c r="M20" s="19"/>
      <c r="R20" s="19"/>
      <c r="S20" s="19"/>
      <c r="T20" s="19"/>
      <c r="U20" s="19"/>
      <c r="V20" s="19"/>
      <c r="W20" s="19"/>
    </row>
    <row r="21" spans="1:23" ht="27" customHeight="1" x14ac:dyDescent="0.3">
      <c r="A21" s="19"/>
      <c r="B21" s="16">
        <v>16</v>
      </c>
      <c r="C21" s="16"/>
      <c r="D21" s="16"/>
      <c r="E21" s="16"/>
      <c r="F21" s="16"/>
      <c r="G21" s="16"/>
      <c r="H21" s="16"/>
      <c r="I21" s="19"/>
      <c r="J21" s="31">
        <f t="shared" si="0"/>
        <v>0</v>
      </c>
      <c r="K21" s="31">
        <f>_xlfn.IFNA((G21*VLOOKUP(H21,기준표!B:C,2,0)),0)</f>
        <v>0</v>
      </c>
      <c r="L21" s="19"/>
      <c r="M21" s="19"/>
      <c r="N21" s="20" t="s">
        <v>0</v>
      </c>
      <c r="O21" s="21" t="s">
        <v>1</v>
      </c>
      <c r="P21" s="21" t="s">
        <v>10</v>
      </c>
      <c r="Q21" s="22" t="s">
        <v>7</v>
      </c>
      <c r="R21" s="19"/>
      <c r="S21" s="19"/>
      <c r="T21" s="19"/>
      <c r="U21" s="19"/>
      <c r="V21" s="19"/>
      <c r="W21" s="19"/>
    </row>
    <row r="22" spans="1:23" ht="27" customHeight="1" x14ac:dyDescent="0.3">
      <c r="A22" s="19"/>
      <c r="B22" s="16">
        <v>17</v>
      </c>
      <c r="C22" s="16"/>
      <c r="D22" s="16"/>
      <c r="E22" s="16"/>
      <c r="F22" s="16"/>
      <c r="G22" s="16"/>
      <c r="H22" s="16"/>
      <c r="I22" s="19"/>
      <c r="J22" s="31">
        <f t="shared" si="0"/>
        <v>0</v>
      </c>
      <c r="K22" s="31">
        <f>_xlfn.IFNA((G22*VLOOKUP(H22,기준표!B:C,2,0)),0)</f>
        <v>0</v>
      </c>
      <c r="L22" s="19"/>
      <c r="M22" s="19"/>
      <c r="N22" s="23">
        <v>1</v>
      </c>
      <c r="O22" s="24">
        <v>1</v>
      </c>
      <c r="P22" s="25" t="e">
        <f>(SUMPRODUCT(($C$6:$C$35=N22)*($D$6:$D$35=O22)*($E$6:$E$35="과학")*($J$6:$J$35)))/(SUMPRODUCT(($C$6:$C$35=N22)*($D$6:$D$35=O22)*($E$6:$E$35="과학")*($G$6:$G$35)))</f>
        <v>#DIV/0!</v>
      </c>
      <c r="Q22" s="26">
        <v>0.2</v>
      </c>
      <c r="R22" s="19"/>
      <c r="S22" s="19"/>
      <c r="T22" s="19"/>
      <c r="U22" s="19"/>
      <c r="V22" s="19"/>
      <c r="W22" s="19"/>
    </row>
    <row r="23" spans="1:23" ht="27" customHeight="1" x14ac:dyDescent="0.3">
      <c r="A23" s="19"/>
      <c r="B23" s="16">
        <v>18</v>
      </c>
      <c r="C23" s="16"/>
      <c r="D23" s="16"/>
      <c r="E23" s="16"/>
      <c r="F23" s="16"/>
      <c r="G23" s="16"/>
      <c r="H23" s="16"/>
      <c r="I23" s="19"/>
      <c r="J23" s="31">
        <f t="shared" si="0"/>
        <v>0</v>
      </c>
      <c r="K23" s="31">
        <f>_xlfn.IFNA((G23*VLOOKUP(H23,기준표!B:C,2,0)),0)</f>
        <v>0</v>
      </c>
      <c r="L23" s="19"/>
      <c r="M23" s="19"/>
      <c r="N23" s="23">
        <v>1</v>
      </c>
      <c r="O23" s="24">
        <v>2</v>
      </c>
      <c r="P23" s="25" t="e">
        <f t="shared" ref="P23:P24" si="2">(SUMPRODUCT(($C$6:$C$35=N23)*($D$6:$D$35=O23)*($E$6:$E$35="과학")*($J$6:$J$35)))/(SUMPRODUCT(($C$6:$C$35=N23)*($D$6:$D$35=O23)*($E$6:$E$35="과학")*($G$6:$G$35)))</f>
        <v>#DIV/0!</v>
      </c>
      <c r="Q23" s="26">
        <v>0.3</v>
      </c>
      <c r="R23" s="19"/>
      <c r="S23" s="19"/>
      <c r="T23" s="19"/>
      <c r="U23" s="19"/>
      <c r="V23" s="19"/>
      <c r="W23" s="19"/>
    </row>
    <row r="24" spans="1:23" ht="27" customHeight="1" thickBot="1" x14ac:dyDescent="0.35">
      <c r="A24" s="19"/>
      <c r="B24" s="16">
        <v>19</v>
      </c>
      <c r="C24" s="16"/>
      <c r="D24" s="16"/>
      <c r="E24" s="16"/>
      <c r="F24" s="16"/>
      <c r="G24" s="16"/>
      <c r="H24" s="16"/>
      <c r="I24" s="19"/>
      <c r="J24" s="31">
        <f t="shared" si="0"/>
        <v>0</v>
      </c>
      <c r="K24" s="31">
        <f>_xlfn.IFNA((G24*VLOOKUP(H24,기준표!B:C,2,0)),0)</f>
        <v>0</v>
      </c>
      <c r="L24" s="19"/>
      <c r="M24" s="19"/>
      <c r="N24" s="27">
        <v>2</v>
      </c>
      <c r="O24" s="28">
        <v>1</v>
      </c>
      <c r="P24" s="25" t="e">
        <f t="shared" si="2"/>
        <v>#DIV/0!</v>
      </c>
      <c r="Q24" s="30">
        <v>0.5</v>
      </c>
      <c r="R24" s="19"/>
      <c r="S24" s="19"/>
      <c r="T24" s="19"/>
      <c r="U24" s="19"/>
      <c r="V24" s="19"/>
      <c r="W24" s="19"/>
    </row>
    <row r="25" spans="1:23" ht="27" customHeight="1" thickBot="1" x14ac:dyDescent="0.35">
      <c r="A25" s="19"/>
      <c r="B25" s="16">
        <v>20</v>
      </c>
      <c r="C25" s="16"/>
      <c r="D25" s="16"/>
      <c r="E25" s="16"/>
      <c r="F25" s="16"/>
      <c r="G25" s="16"/>
      <c r="H25" s="16"/>
      <c r="I25" s="19"/>
      <c r="J25" s="31">
        <f t="shared" si="0"/>
        <v>0</v>
      </c>
      <c r="K25" s="31">
        <f>_xlfn.IFNA((G25*VLOOKUP(H25,기준표!B:C,2,0)),0)</f>
        <v>0</v>
      </c>
      <c r="L25" s="19"/>
      <c r="M25" s="19"/>
      <c r="R25" s="19"/>
      <c r="S25" s="19"/>
      <c r="T25" s="19"/>
      <c r="U25" s="19"/>
      <c r="V25" s="19"/>
      <c r="W25" s="19"/>
    </row>
    <row r="26" spans="1:23" ht="27" customHeight="1" thickTop="1" x14ac:dyDescent="0.3">
      <c r="A26" s="19"/>
      <c r="B26" s="16">
        <v>21</v>
      </c>
      <c r="C26" s="16"/>
      <c r="D26" s="16"/>
      <c r="E26" s="16"/>
      <c r="F26" s="16"/>
      <c r="G26" s="16"/>
      <c r="H26" s="16"/>
      <c r="I26" s="19"/>
      <c r="J26" s="31">
        <f t="shared" si="0"/>
        <v>0</v>
      </c>
      <c r="K26" s="31">
        <f>_xlfn.IFNA((G26*VLOOKUP(H26,기준표!B:C,2,0)),0)</f>
        <v>0</v>
      </c>
      <c r="L26" s="19"/>
      <c r="M26" s="19"/>
      <c r="N26" s="45" t="s">
        <v>17</v>
      </c>
      <c r="O26" s="46"/>
      <c r="P26" s="47"/>
      <c r="Q26" s="51" t="e">
        <f>ROUND(((P22*Q22)+(P23*Q23)+(P24*Q24)),1)&amp;"등급"</f>
        <v>#DIV/0!</v>
      </c>
      <c r="R26" s="19"/>
      <c r="S26" s="19"/>
      <c r="T26" s="19"/>
      <c r="U26" s="19"/>
      <c r="V26" s="19"/>
      <c r="W26" s="19"/>
    </row>
    <row r="27" spans="1:23" ht="27" customHeight="1" thickBot="1" x14ac:dyDescent="0.35">
      <c r="A27" s="19"/>
      <c r="B27" s="16">
        <v>22</v>
      </c>
      <c r="C27" s="16"/>
      <c r="D27" s="16"/>
      <c r="E27" s="16"/>
      <c r="F27" s="16"/>
      <c r="G27" s="16"/>
      <c r="H27" s="16"/>
      <c r="I27" s="19"/>
      <c r="J27" s="31">
        <f t="shared" si="0"/>
        <v>0</v>
      </c>
      <c r="K27" s="31">
        <f>_xlfn.IFNA((G27*VLOOKUP(H27,기준표!B:C,2,0)),0)</f>
        <v>0</v>
      </c>
      <c r="L27" s="19"/>
      <c r="M27" s="19"/>
      <c r="N27" s="48"/>
      <c r="O27" s="49"/>
      <c r="P27" s="50"/>
      <c r="Q27" s="52"/>
      <c r="R27" s="19"/>
      <c r="S27" s="19"/>
      <c r="T27" s="19"/>
      <c r="U27" s="19"/>
      <c r="V27" s="19"/>
      <c r="W27" s="19"/>
    </row>
    <row r="28" spans="1:23" ht="27" customHeight="1" thickTop="1" thickBot="1" x14ac:dyDescent="0.35">
      <c r="A28" s="19"/>
      <c r="B28" s="16">
        <v>23</v>
      </c>
      <c r="C28" s="16"/>
      <c r="D28" s="16"/>
      <c r="E28" s="16"/>
      <c r="F28" s="16"/>
      <c r="G28" s="16"/>
      <c r="H28" s="16"/>
      <c r="I28" s="19"/>
      <c r="J28" s="31">
        <f t="shared" si="0"/>
        <v>0</v>
      </c>
      <c r="K28" s="31">
        <f>_xlfn.IFNA((G28*VLOOKUP(H28,기준표!B:C,2,0)),0)</f>
        <v>0</v>
      </c>
      <c r="L28" s="19"/>
      <c r="M28" s="19"/>
      <c r="R28" s="19"/>
      <c r="S28" s="19"/>
      <c r="T28" s="19"/>
      <c r="U28" s="19"/>
      <c r="V28" s="19"/>
      <c r="W28" s="19"/>
    </row>
    <row r="29" spans="1:23" ht="27" customHeight="1" x14ac:dyDescent="0.3">
      <c r="A29" s="19"/>
      <c r="B29" s="16">
        <v>24</v>
      </c>
      <c r="C29" s="16"/>
      <c r="D29" s="16"/>
      <c r="E29" s="16"/>
      <c r="F29" s="16"/>
      <c r="G29" s="16"/>
      <c r="H29" s="16"/>
      <c r="I29" s="19"/>
      <c r="J29" s="31">
        <f t="shared" si="0"/>
        <v>0</v>
      </c>
      <c r="K29" s="31">
        <f>_xlfn.IFNA((G29*VLOOKUP(H29,기준표!B:C,2,0)),0)</f>
        <v>0</v>
      </c>
      <c r="L29" s="19"/>
      <c r="M29" s="19"/>
      <c r="N29" s="20" t="s">
        <v>0</v>
      </c>
      <c r="O29" s="21" t="s">
        <v>1</v>
      </c>
      <c r="P29" s="21" t="s">
        <v>10</v>
      </c>
      <c r="Q29" s="22" t="s">
        <v>7</v>
      </c>
      <c r="R29" s="19"/>
      <c r="S29" s="19"/>
      <c r="T29" s="19"/>
      <c r="U29" s="19"/>
      <c r="V29" s="19"/>
      <c r="W29" s="19"/>
    </row>
    <row r="30" spans="1:23" ht="27" customHeight="1" x14ac:dyDescent="0.3">
      <c r="A30" s="19"/>
      <c r="B30" s="16">
        <v>25</v>
      </c>
      <c r="C30" s="16"/>
      <c r="D30" s="16"/>
      <c r="E30" s="16"/>
      <c r="F30" s="16"/>
      <c r="G30" s="16"/>
      <c r="H30" s="16"/>
      <c r="I30" s="19"/>
      <c r="J30" s="31">
        <f t="shared" si="0"/>
        <v>0</v>
      </c>
      <c r="K30" s="31">
        <f>_xlfn.IFNA((G30*VLOOKUP(H30,기준표!B:C,2,0)),0)</f>
        <v>0</v>
      </c>
      <c r="L30" s="19"/>
      <c r="M30" s="19"/>
      <c r="N30" s="23">
        <v>1</v>
      </c>
      <c r="O30" s="24">
        <v>1</v>
      </c>
      <c r="P30" s="25" t="e">
        <f>(SUMPRODUCT(($C$6:$C$35=N30)*($D$6:$D$35=O30)*(($E$6:$E$35="국어")+($E$6:$E$35="영어")+($E$6:$E$35="수학")+($E$6:$E$35="과학"))*($J$6:$J$35)))/(SUMPRODUCT(($C$6:$C$35=N30)*($D$6:$D$35=O30)*(($E$6:$E$35="국어")+($E$6:$E$35="영어")+($E$6:$E$35="수학")+($E$6:$E$35="과학"))*($G$6:$G$35)))</f>
        <v>#DIV/0!</v>
      </c>
      <c r="Q30" s="26">
        <v>0.2</v>
      </c>
      <c r="R30" s="19"/>
      <c r="S30" s="19"/>
      <c r="T30" s="19"/>
      <c r="U30" s="19"/>
      <c r="V30" s="19"/>
      <c r="W30" s="19"/>
    </row>
    <row r="31" spans="1:23" ht="27" customHeight="1" x14ac:dyDescent="0.3">
      <c r="A31" s="19"/>
      <c r="B31" s="16">
        <v>26</v>
      </c>
      <c r="C31" s="16"/>
      <c r="D31" s="16"/>
      <c r="E31" s="16"/>
      <c r="F31" s="16"/>
      <c r="G31" s="16"/>
      <c r="H31" s="16"/>
      <c r="I31" s="19"/>
      <c r="J31" s="31">
        <f t="shared" si="0"/>
        <v>0</v>
      </c>
      <c r="K31" s="31">
        <f>_xlfn.IFNA((G31*VLOOKUP(H31,기준표!B:C,2,0)),0)</f>
        <v>0</v>
      </c>
      <c r="L31" s="19"/>
      <c r="M31" s="19"/>
      <c r="N31" s="23">
        <v>1</v>
      </c>
      <c r="O31" s="24">
        <v>2</v>
      </c>
      <c r="P31" s="25" t="e">
        <f t="shared" ref="P31:P32" si="3">(SUMPRODUCT(($C$6:$C$35=N31)*($D$6:$D$35=O31)*(($E$6:$E$35="국어")+($E$6:$E$35="영어")+($E$6:$E$35="수학")+($E$6:$E$35="과학"))*($J$6:$J$35)))/(SUMPRODUCT(($C$6:$C$35=N31)*($D$6:$D$35=O31)*(($E$6:$E$35="국어")+($E$6:$E$35="영어")+($E$6:$E$35="수학")+($E$6:$E$35="과학"))*($G$6:$G$35)))</f>
        <v>#DIV/0!</v>
      </c>
      <c r="Q31" s="26">
        <v>0.3</v>
      </c>
      <c r="R31" s="19"/>
      <c r="S31" s="19"/>
      <c r="T31" s="19"/>
      <c r="U31" s="19"/>
      <c r="V31" s="19"/>
      <c r="W31" s="19"/>
    </row>
    <row r="32" spans="1:23" ht="27" customHeight="1" thickBot="1" x14ac:dyDescent="0.35">
      <c r="A32" s="19"/>
      <c r="B32" s="16">
        <v>27</v>
      </c>
      <c r="C32" s="16"/>
      <c r="D32" s="16"/>
      <c r="E32" s="16"/>
      <c r="F32" s="16"/>
      <c r="G32" s="16"/>
      <c r="H32" s="16"/>
      <c r="I32" s="19"/>
      <c r="J32" s="31">
        <f t="shared" si="0"/>
        <v>0</v>
      </c>
      <c r="K32" s="31">
        <f>_xlfn.IFNA((G32*VLOOKUP(H32,기준표!B:C,2,0)),0)</f>
        <v>0</v>
      </c>
      <c r="L32" s="19"/>
      <c r="M32" s="19"/>
      <c r="N32" s="27">
        <v>2</v>
      </c>
      <c r="O32" s="28">
        <v>1</v>
      </c>
      <c r="P32" s="25" t="e">
        <f t="shared" si="3"/>
        <v>#DIV/0!</v>
      </c>
      <c r="Q32" s="30">
        <v>0.5</v>
      </c>
      <c r="R32" s="19"/>
      <c r="S32" s="19"/>
      <c r="T32" s="19"/>
      <c r="U32" s="19"/>
      <c r="V32" s="19"/>
      <c r="W32" s="19"/>
    </row>
    <row r="33" spans="1:23" ht="27" customHeight="1" thickBot="1" x14ac:dyDescent="0.35">
      <c r="A33" s="19"/>
      <c r="B33" s="16">
        <v>28</v>
      </c>
      <c r="C33" s="16"/>
      <c r="D33" s="16"/>
      <c r="E33" s="16"/>
      <c r="F33" s="16"/>
      <c r="G33" s="16"/>
      <c r="H33" s="16"/>
      <c r="I33" s="19"/>
      <c r="J33" s="31">
        <f t="shared" si="0"/>
        <v>0</v>
      </c>
      <c r="K33" s="31">
        <f>_xlfn.IFNA((G33*VLOOKUP(H33,기준표!B:C,2,0)),0)</f>
        <v>0</v>
      </c>
      <c r="L33" s="19"/>
      <c r="M33" s="19"/>
      <c r="R33" s="19"/>
      <c r="S33" s="19"/>
      <c r="T33" s="19"/>
      <c r="U33" s="19"/>
      <c r="V33" s="19"/>
      <c r="W33" s="19"/>
    </row>
    <row r="34" spans="1:23" ht="27" customHeight="1" thickTop="1" thickBot="1" x14ac:dyDescent="0.35">
      <c r="A34" s="19"/>
      <c r="B34" s="16">
        <v>29</v>
      </c>
      <c r="C34" s="16"/>
      <c r="D34" s="16"/>
      <c r="E34" s="16"/>
      <c r="F34" s="16"/>
      <c r="G34" s="16"/>
      <c r="H34" s="16"/>
      <c r="I34" s="19"/>
      <c r="J34" s="31">
        <f t="shared" si="0"/>
        <v>0</v>
      </c>
      <c r="K34" s="31">
        <f>_xlfn.IFNA((G34*VLOOKUP(H34,기준표!B:C,2,0)),0)</f>
        <v>0</v>
      </c>
      <c r="L34" s="19"/>
      <c r="M34" s="19"/>
      <c r="N34" s="53" t="s">
        <v>22</v>
      </c>
      <c r="O34" s="53"/>
      <c r="P34" s="53"/>
      <c r="Q34" s="51" t="e">
        <f>ROUND(((P30*Q30)+(P31*Q31)+(P32*Q32)),1)&amp;"등급"</f>
        <v>#DIV/0!</v>
      </c>
      <c r="R34" s="19"/>
      <c r="S34" s="19"/>
      <c r="T34" s="19"/>
      <c r="U34" s="19"/>
      <c r="V34" s="19"/>
      <c r="W34" s="19"/>
    </row>
    <row r="35" spans="1:23" ht="27" customHeight="1" thickTop="1" thickBot="1" x14ac:dyDescent="0.35">
      <c r="A35" s="19"/>
      <c r="B35" s="33">
        <v>30</v>
      </c>
      <c r="C35" s="33"/>
      <c r="D35" s="33"/>
      <c r="E35" s="33"/>
      <c r="F35" s="33"/>
      <c r="G35" s="33"/>
      <c r="H35" s="33"/>
      <c r="I35" s="19"/>
      <c r="J35" s="31">
        <f t="shared" si="0"/>
        <v>0</v>
      </c>
      <c r="K35" s="31">
        <f>_xlfn.IFNA((G35*VLOOKUP(H35,기준표!B:C,2,0)),0)</f>
        <v>0</v>
      </c>
      <c r="L35" s="19"/>
      <c r="M35" s="19"/>
      <c r="N35" s="53"/>
      <c r="O35" s="53"/>
      <c r="P35" s="53"/>
      <c r="Q35" s="52"/>
      <c r="R35" s="19"/>
      <c r="S35" s="19"/>
      <c r="T35" s="19"/>
      <c r="U35" s="19"/>
      <c r="V35" s="19"/>
      <c r="W35" s="19"/>
    </row>
    <row r="36" spans="1:23" ht="18" thickTop="1" thickBot="1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31"/>
      <c r="K36" s="31"/>
      <c r="L36" s="19"/>
      <c r="M36" s="19"/>
      <c r="R36" s="19"/>
      <c r="S36" s="19"/>
      <c r="T36" s="19"/>
      <c r="U36" s="19"/>
      <c r="V36" s="19"/>
      <c r="W36" s="19"/>
    </row>
    <row r="37" spans="1:23" ht="17.25" x14ac:dyDescent="0.3">
      <c r="A37" s="19"/>
      <c r="B37" s="19"/>
      <c r="C37" s="19"/>
      <c r="D37" s="19"/>
      <c r="E37" s="19"/>
      <c r="F37" s="19"/>
      <c r="G37" s="19"/>
      <c r="H37" s="19"/>
      <c r="I37" s="19"/>
      <c r="J37" s="31"/>
      <c r="K37" s="31"/>
      <c r="L37" s="19"/>
      <c r="M37" s="19"/>
      <c r="N37" s="20" t="s">
        <v>0</v>
      </c>
      <c r="O37" s="21" t="s">
        <v>1</v>
      </c>
      <c r="P37" s="21" t="s">
        <v>10</v>
      </c>
      <c r="Q37" s="22" t="s">
        <v>7</v>
      </c>
      <c r="R37" s="19"/>
      <c r="S37" s="19"/>
      <c r="T37" s="19"/>
      <c r="U37" s="19"/>
      <c r="V37" s="19"/>
      <c r="W37" s="19"/>
    </row>
    <row r="38" spans="1:23" ht="17.25" x14ac:dyDescent="0.3">
      <c r="A38" s="19"/>
      <c r="B38" s="19"/>
      <c r="C38" s="19"/>
      <c r="D38" s="19"/>
      <c r="E38" s="19"/>
      <c r="F38" s="19"/>
      <c r="G38" s="19"/>
      <c r="H38" s="19"/>
      <c r="I38" s="19"/>
      <c r="J38" s="31"/>
      <c r="K38" s="31"/>
      <c r="L38" s="19"/>
      <c r="M38" s="19"/>
      <c r="N38" s="23">
        <v>1</v>
      </c>
      <c r="O38" s="24">
        <v>1</v>
      </c>
      <c r="P38" s="25" t="e">
        <f>(SUMPRODUCT(($C$6:$C$35=N38)*($D$6:$D$35=O38)*($E$6:$E$35="국어")*($J$6:$J$35)))/(SUMPRODUCT(($C$6:$C$35=N38)*($D$6:$D$35=O38)*($E$6:$E$35="국어")*($G$6:$G$35)))</f>
        <v>#DIV/0!</v>
      </c>
      <c r="Q38" s="26">
        <v>0.2</v>
      </c>
      <c r="R38" s="19"/>
      <c r="S38" s="19"/>
      <c r="T38" s="19"/>
      <c r="U38" s="19"/>
      <c r="V38" s="19"/>
      <c r="W38" s="19"/>
    </row>
    <row r="39" spans="1:23" ht="17.25" x14ac:dyDescent="0.3">
      <c r="A39" s="19"/>
      <c r="B39" s="19"/>
      <c r="C39" s="19"/>
      <c r="D39" s="19"/>
      <c r="E39" s="19"/>
      <c r="F39" s="19"/>
      <c r="G39" s="19"/>
      <c r="H39" s="19"/>
      <c r="I39" s="19"/>
      <c r="J39" s="31"/>
      <c r="K39" s="31"/>
      <c r="L39" s="19"/>
      <c r="M39" s="19"/>
      <c r="N39" s="23">
        <v>1</v>
      </c>
      <c r="O39" s="24">
        <v>2</v>
      </c>
      <c r="P39" s="25" t="e">
        <f>(SUMPRODUCT(($C$6:$C$35=N39)*($D$6:$D$35=O39)*($E$6:$E$35="국어")*($J$6:$J$35)))/(SUMPRODUCT(($C$6:$C$35=N39)*($D$6:$D$35=O39)*($E$6:$E$35="국어")*($G$6:$G$35)))</f>
        <v>#DIV/0!</v>
      </c>
      <c r="Q39" s="26">
        <v>0.3</v>
      </c>
      <c r="R39" s="19"/>
      <c r="S39" s="19"/>
      <c r="T39" s="19"/>
      <c r="U39" s="19"/>
      <c r="V39" s="19"/>
      <c r="W39" s="19"/>
    </row>
    <row r="40" spans="1:23" ht="18" thickBot="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31"/>
      <c r="K40" s="31"/>
      <c r="L40" s="19"/>
      <c r="M40" s="19"/>
      <c r="N40" s="27">
        <v>2</v>
      </c>
      <c r="O40" s="28">
        <v>1</v>
      </c>
      <c r="P40" s="25" t="e">
        <f>(SUMPRODUCT(($C$6:$C$35=N40)*($D$6:$D$35=O40)*($E$6:$E$35="국어")*($J$6:$J$35)))/(SUMPRODUCT(($C$6:$C$35=N40)*($D$6:$D$35=O40)*($E$6:$E$35="국어")*($G$6:$G$35)))</f>
        <v>#DIV/0!</v>
      </c>
      <c r="Q40" s="30">
        <v>0.5</v>
      </c>
      <c r="R40" s="19"/>
      <c r="S40" s="19"/>
      <c r="T40" s="19"/>
      <c r="U40" s="19"/>
      <c r="V40" s="19"/>
      <c r="W40" s="19"/>
    </row>
    <row r="41" spans="1:23" ht="17.25" thickBot="1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31"/>
      <c r="K41" s="31"/>
      <c r="L41" s="19"/>
      <c r="M41" s="19"/>
      <c r="R41" s="19"/>
      <c r="S41" s="19"/>
      <c r="T41" s="19"/>
      <c r="U41" s="19"/>
      <c r="V41" s="19"/>
      <c r="W41" s="19"/>
    </row>
    <row r="42" spans="1:23" ht="17.25" thickTop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31"/>
      <c r="K42" s="31"/>
      <c r="L42" s="19"/>
      <c r="M42" s="19"/>
      <c r="N42" s="45" t="s">
        <v>14</v>
      </c>
      <c r="O42" s="46"/>
      <c r="P42" s="47"/>
      <c r="Q42" s="51" t="e">
        <f>ROUND(((P38*Q38)+(P39*Q39)+(P40*Q40)),1)&amp;"등급"</f>
        <v>#DIV/0!</v>
      </c>
      <c r="R42" s="19"/>
      <c r="S42" s="19"/>
      <c r="T42" s="19"/>
      <c r="U42" s="19"/>
      <c r="V42" s="19"/>
      <c r="W42" s="19"/>
    </row>
    <row r="43" spans="1:23" ht="17.25" thickBot="1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31"/>
      <c r="K43" s="31"/>
      <c r="L43" s="19"/>
      <c r="M43" s="19"/>
      <c r="N43" s="48"/>
      <c r="O43" s="49"/>
      <c r="P43" s="50"/>
      <c r="Q43" s="52"/>
      <c r="R43" s="19"/>
      <c r="S43" s="19"/>
      <c r="T43" s="19"/>
      <c r="U43" s="19"/>
      <c r="V43" s="19"/>
      <c r="W43" s="19"/>
    </row>
    <row r="44" spans="1:23" ht="18" thickTop="1" thickBot="1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31"/>
      <c r="K44" s="31"/>
      <c r="L44" s="19"/>
      <c r="M44" s="19"/>
      <c r="R44" s="19"/>
      <c r="S44" s="19"/>
      <c r="T44" s="19"/>
      <c r="U44" s="19"/>
      <c r="V44" s="19"/>
      <c r="W44" s="19"/>
    </row>
    <row r="45" spans="1:23" ht="17.25" x14ac:dyDescent="0.3">
      <c r="A45" s="19"/>
      <c r="B45" s="19"/>
      <c r="C45" s="19"/>
      <c r="D45" s="19"/>
      <c r="E45" s="19"/>
      <c r="F45" s="19"/>
      <c r="G45" s="19"/>
      <c r="H45" s="19"/>
      <c r="I45" s="19"/>
      <c r="J45" s="31"/>
      <c r="K45" s="31"/>
      <c r="L45" s="19"/>
      <c r="M45" s="19"/>
      <c r="N45" s="20" t="s">
        <v>0</v>
      </c>
      <c r="O45" s="21" t="s">
        <v>1</v>
      </c>
      <c r="P45" s="21" t="s">
        <v>10</v>
      </c>
      <c r="Q45" s="22" t="s">
        <v>7</v>
      </c>
      <c r="R45" s="19"/>
      <c r="S45" s="19"/>
      <c r="T45" s="19"/>
      <c r="U45" s="19"/>
      <c r="V45" s="19"/>
      <c r="W45" s="19"/>
    </row>
    <row r="46" spans="1:23" ht="17.25" x14ac:dyDescent="0.3">
      <c r="A46" s="19"/>
      <c r="B46" s="19"/>
      <c r="C46" s="19"/>
      <c r="D46" s="19"/>
      <c r="E46" s="19"/>
      <c r="F46" s="19"/>
      <c r="G46" s="19"/>
      <c r="H46" s="19"/>
      <c r="I46" s="19"/>
      <c r="J46" s="31"/>
      <c r="K46" s="31"/>
      <c r="L46" s="19"/>
      <c r="M46" s="19"/>
      <c r="N46" s="23">
        <v>1</v>
      </c>
      <c r="O46" s="24">
        <v>1</v>
      </c>
      <c r="P46" s="25" t="e">
        <f>(SUMPRODUCT(($C$6:$C$35=N46)*($D$6:$D$35=O46)*($E$6:$E$35="영어")*($J$6:$J$35)))/(SUMPRODUCT(($C$6:$C$35=N46)*($D$6:$D$35=O46)*($E$6:$E$35="영어")*($G$6:$G$35)))</f>
        <v>#DIV/0!</v>
      </c>
      <c r="Q46" s="26">
        <v>0.2</v>
      </c>
      <c r="R46" s="19"/>
      <c r="S46" s="19"/>
      <c r="T46" s="19"/>
      <c r="U46" s="19"/>
      <c r="V46" s="19"/>
      <c r="W46" s="19"/>
    </row>
    <row r="47" spans="1:23" ht="17.25" x14ac:dyDescent="0.3">
      <c r="A47" s="19"/>
      <c r="B47" s="19"/>
      <c r="C47" s="19"/>
      <c r="D47" s="19"/>
      <c r="E47" s="19"/>
      <c r="F47" s="19"/>
      <c r="G47" s="19"/>
      <c r="H47" s="19"/>
      <c r="I47" s="19"/>
      <c r="J47" s="31"/>
      <c r="K47" s="31"/>
      <c r="L47" s="19"/>
      <c r="M47" s="19"/>
      <c r="N47" s="23">
        <v>1</v>
      </c>
      <c r="O47" s="24">
        <v>2</v>
      </c>
      <c r="P47" s="25" t="e">
        <f>(SUMPRODUCT(($C$6:$C$35=N47)*($D$6:$D$35=O47)*($E$6:$E$35="영어")*($J$6:$J$35)))/(SUMPRODUCT(($C$6:$C$35=N47)*($D$6:$D$35=O47)*($E$6:$E$35="영어")*($G$6:$G$35)))</f>
        <v>#DIV/0!</v>
      </c>
      <c r="Q47" s="26">
        <v>0.3</v>
      </c>
      <c r="R47" s="19"/>
      <c r="S47" s="19"/>
      <c r="T47" s="19"/>
      <c r="U47" s="19"/>
      <c r="V47" s="19"/>
      <c r="W47" s="19"/>
    </row>
    <row r="48" spans="1:23" ht="18" thickBot="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31"/>
      <c r="K48" s="31"/>
      <c r="L48" s="19"/>
      <c r="M48" s="19"/>
      <c r="N48" s="27">
        <v>2</v>
      </c>
      <c r="O48" s="28">
        <v>1</v>
      </c>
      <c r="P48" s="25" t="e">
        <f>(SUMPRODUCT(($C$6:$C$35=N48)*($D$6:$D$35=O48)*($E$6:$E$35="영어")*($J$6:$J$35)))/(SUMPRODUCT(($C$6:$C$35=N48)*($D$6:$D$35=O48)*($E$6:$E$35="영어")*($G$6:$G$35)))</f>
        <v>#DIV/0!</v>
      </c>
      <c r="Q48" s="30">
        <v>0.5</v>
      </c>
      <c r="R48" s="19"/>
      <c r="S48" s="19"/>
      <c r="T48" s="19"/>
      <c r="U48" s="19"/>
      <c r="V48" s="19"/>
      <c r="W48" s="19"/>
    </row>
    <row r="49" spans="1:23" ht="17.25" thickBot="1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31"/>
      <c r="K49" s="31"/>
      <c r="L49" s="19"/>
      <c r="M49" s="19"/>
      <c r="R49" s="19"/>
      <c r="S49" s="19"/>
      <c r="T49" s="19"/>
      <c r="U49" s="19"/>
      <c r="V49" s="19"/>
      <c r="W49" s="19"/>
    </row>
    <row r="50" spans="1:23" ht="17.25" thickTop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31"/>
      <c r="K50" s="31"/>
      <c r="L50" s="19"/>
      <c r="M50" s="19"/>
      <c r="N50" s="45" t="s">
        <v>12</v>
      </c>
      <c r="O50" s="46"/>
      <c r="P50" s="47"/>
      <c r="Q50" s="51" t="e">
        <f>ROUND(((P46*Q46)+(P47*Q47)+(P48*Q48)),1)&amp;"등급"</f>
        <v>#DIV/0!</v>
      </c>
      <c r="R50" s="19"/>
      <c r="S50" s="19"/>
      <c r="T50" s="19"/>
      <c r="U50" s="19"/>
      <c r="V50" s="19"/>
      <c r="W50" s="19"/>
    </row>
    <row r="51" spans="1:23" ht="17.25" thickBot="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31"/>
      <c r="K51" s="31"/>
      <c r="L51" s="19"/>
      <c r="M51" s="19"/>
      <c r="N51" s="48"/>
      <c r="O51" s="49"/>
      <c r="P51" s="50"/>
      <c r="Q51" s="52"/>
      <c r="R51" s="19"/>
      <c r="S51" s="19"/>
      <c r="T51" s="19"/>
      <c r="U51" s="19"/>
      <c r="V51" s="19"/>
      <c r="W51" s="19"/>
    </row>
    <row r="52" spans="1:23" ht="17.25" thickTop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31"/>
      <c r="K52" s="31"/>
      <c r="L52" s="19"/>
      <c r="M52" s="19"/>
      <c r="R52" s="19"/>
      <c r="S52" s="19"/>
      <c r="T52" s="19"/>
      <c r="U52" s="19"/>
      <c r="V52" s="19"/>
      <c r="W52" s="19"/>
    </row>
    <row r="53" spans="1:23" x14ac:dyDescent="0.3">
      <c r="A53" s="19"/>
      <c r="B53" s="19"/>
      <c r="C53" s="19"/>
      <c r="D53" s="19"/>
      <c r="E53" s="19"/>
      <c r="F53" s="19"/>
      <c r="G53" s="19"/>
      <c r="H53" s="19"/>
      <c r="I53" s="19"/>
      <c r="J53" s="31"/>
      <c r="K53" s="31"/>
      <c r="L53" s="19"/>
      <c r="M53" s="19"/>
      <c r="R53" s="19"/>
      <c r="S53" s="19"/>
      <c r="T53" s="19"/>
      <c r="U53" s="19"/>
      <c r="V53" s="19"/>
      <c r="W53" s="19"/>
    </row>
    <row r="54" spans="1:23" x14ac:dyDescent="0.3">
      <c r="A54" s="19"/>
      <c r="B54" s="19"/>
      <c r="C54" s="19"/>
      <c r="D54" s="19"/>
      <c r="E54" s="19"/>
      <c r="F54" s="19"/>
      <c r="G54" s="19"/>
      <c r="H54" s="19"/>
      <c r="I54" s="19"/>
      <c r="J54" s="31"/>
      <c r="K54" s="31"/>
      <c r="L54" s="19"/>
      <c r="M54" s="19"/>
      <c r="R54" s="19"/>
      <c r="S54" s="19"/>
      <c r="T54" s="19"/>
      <c r="U54" s="19"/>
      <c r="V54" s="19"/>
      <c r="W54" s="19"/>
    </row>
    <row r="55" spans="1:23" x14ac:dyDescent="0.3">
      <c r="A55" s="19"/>
      <c r="B55" s="19"/>
      <c r="C55" s="19"/>
      <c r="D55" s="19"/>
      <c r="E55" s="19"/>
      <c r="F55" s="19"/>
      <c r="G55" s="19"/>
      <c r="H55" s="19"/>
      <c r="I55" s="19"/>
      <c r="J55" s="31"/>
      <c r="K55" s="31"/>
      <c r="L55" s="19"/>
      <c r="M55" s="19"/>
      <c r="R55" s="19"/>
      <c r="S55" s="19"/>
    </row>
  </sheetData>
  <sheetProtection algorithmName="SHA-512" hashValue="TN2cLaZR4rq997ZAUoxmzXaGrnpXQmyi93pDcqgPXJD6VH7sjwGGWb2FjkvwGpB9CO0GBP2xw02jyjP3mnIkuw==" saltValue="29dtGPGTifA0gnrp7t9Bsw==" spinCount="100000" sheet="1" objects="1" scenarios="1" selectLockedCells="1"/>
  <mergeCells count="14">
    <mergeCell ref="B1:H3"/>
    <mergeCell ref="N1:Q3"/>
    <mergeCell ref="N10:P11"/>
    <mergeCell ref="Q10:Q11"/>
    <mergeCell ref="N18:P19"/>
    <mergeCell ref="Q18:Q19"/>
    <mergeCell ref="N50:P51"/>
    <mergeCell ref="Q50:Q51"/>
    <mergeCell ref="N26:P27"/>
    <mergeCell ref="Q26:Q27"/>
    <mergeCell ref="N34:P35"/>
    <mergeCell ref="Q34:Q35"/>
    <mergeCell ref="N42:P43"/>
    <mergeCell ref="Q42:Q43"/>
  </mergeCells>
  <phoneticPr fontId="1" type="noConversion"/>
  <pageMargins left="0.7" right="0.7" top="0.75" bottom="0.75" header="0.3" footer="0.3"/>
  <pageSetup paperSize="9" scale="6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기준표!$E$3:$E$6</xm:f>
          </x14:formula1>
          <xm:sqref>E6 E10 E14</xm:sqref>
        </x14:dataValidation>
        <x14:dataValidation type="list" allowBlank="1" showInputMessage="1" showErrorMessage="1">
          <x14:formula1>
            <xm:f>기준표!$E$3:$E$8</xm:f>
          </x14:formula1>
          <xm:sqref>E7:E9 E11:E13 E15:E35</xm:sqref>
        </x14:dataValidation>
        <x14:dataValidation type="list" allowBlank="1" showInputMessage="1" showErrorMessage="1">
          <x14:formula1>
            <xm:f>기준표!$B$3:$B$7</xm:f>
          </x14:formula1>
          <xm:sqref>H6:H35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환산평균 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2019-08-12T07:25:03Z</cp:lastPrinted>
  <dcterms:created xsi:type="dcterms:W3CDTF">2017-03-08T04:18:54Z</dcterms:created>
  <dcterms:modified xsi:type="dcterms:W3CDTF">2026-07-01T00:05:10Z</dcterms:modified>
</cp:coreProperties>
</file>